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101 - Individuální pro..." sheetId="2" r:id="rId2"/>
    <sheet name="SO 98-98 - Všeobecný objekt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'SO 101 - Individuální pro...'!$C$92:$K$439</definedName>
    <definedName name="_xlnm.Print_Area" localSheetId="1">'SO 101 - Individuální pro...'!$C$4:$J$39,'SO 101 - Individuální pro...'!$C$45:$J$74,'SO 101 - Individuální pro...'!$C$80:$K$439</definedName>
    <definedName name="_xlnm.Print_Titles" localSheetId="1">'SO 101 - Individuální pro...'!$92:$92</definedName>
    <definedName name="_xlnm._FilterDatabase" localSheetId="2" hidden="1">'SO 98-98 - Všeobecný objekt'!$C$82:$K$93</definedName>
    <definedName name="_xlnm.Print_Area" localSheetId="2">'SO 98-98 - Všeobecný objekt'!$C$4:$J$39,'SO 98-98 - Všeobecný objekt'!$C$45:$J$64,'SO 98-98 - Všeobecný objekt'!$C$70:$K$93</definedName>
    <definedName name="_xlnm.Print_Titles" localSheetId="2">'SO 98-98 - Všeobecný objekt'!$82:$82</definedName>
    <definedName name="_xlnm.Print_Area" localSheetId="3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92"/>
  <c r="BH92"/>
  <c r="BG92"/>
  <c r="BE92"/>
  <c r="T92"/>
  <c r="T91"/>
  <c r="R92"/>
  <c r="R91"/>
  <c r="P92"/>
  <c r="P91"/>
  <c r="BI89"/>
  <c r="BH89"/>
  <c r="BG89"/>
  <c r="BE89"/>
  <c r="T89"/>
  <c r="T88"/>
  <c r="R89"/>
  <c r="R88"/>
  <c r="P89"/>
  <c r="P88"/>
  <c r="BI86"/>
  <c r="BH86"/>
  <c r="BG86"/>
  <c r="BE86"/>
  <c r="T86"/>
  <c r="T85"/>
  <c r="T84"/>
  <c r="T83"/>
  <c r="R86"/>
  <c r="R85"/>
  <c r="R84"/>
  <c r="R83"/>
  <c r="P86"/>
  <c r="P85"/>
  <c r="P84"/>
  <c r="P83"/>
  <c i="1" r="AU56"/>
  <c i="3" r="J80"/>
  <c r="J79"/>
  <c r="F79"/>
  <c r="F77"/>
  <c r="E75"/>
  <c r="J55"/>
  <c r="J54"/>
  <c r="F54"/>
  <c r="F52"/>
  <c r="E50"/>
  <c r="J18"/>
  <c r="E18"/>
  <c r="F80"/>
  <c r="J17"/>
  <c r="J12"/>
  <c r="J52"/>
  <c r="E7"/>
  <c r="E73"/>
  <c i="1" r="AY55"/>
  <c i="2" r="J37"/>
  <c r="J36"/>
  <c r="J35"/>
  <c i="1" r="AX55"/>
  <c i="2" r="BI438"/>
  <c r="BH438"/>
  <c r="BG438"/>
  <c r="BE438"/>
  <c r="T438"/>
  <c r="R438"/>
  <c r="P438"/>
  <c r="BI431"/>
  <c r="BH431"/>
  <c r="BG431"/>
  <c r="BE431"/>
  <c r="T431"/>
  <c r="R431"/>
  <c r="P431"/>
  <c r="BI424"/>
  <c r="BH424"/>
  <c r="BG424"/>
  <c r="BE424"/>
  <c r="T424"/>
  <c r="R424"/>
  <c r="P424"/>
  <c r="BI422"/>
  <c r="BH422"/>
  <c r="BG422"/>
  <c r="BE422"/>
  <c r="T422"/>
  <c r="R422"/>
  <c r="P422"/>
  <c r="BI420"/>
  <c r="BH420"/>
  <c r="BG420"/>
  <c r="BE420"/>
  <c r="T420"/>
  <c r="R420"/>
  <c r="P420"/>
  <c r="BI418"/>
  <c r="BH418"/>
  <c r="BG418"/>
  <c r="BE418"/>
  <c r="T418"/>
  <c r="R418"/>
  <c r="P418"/>
  <c r="BI416"/>
  <c r="BH416"/>
  <c r="BG416"/>
  <c r="BE416"/>
  <c r="T416"/>
  <c r="R416"/>
  <c r="P416"/>
  <c r="BI414"/>
  <c r="BH414"/>
  <c r="BG414"/>
  <c r="BE414"/>
  <c r="T414"/>
  <c r="R414"/>
  <c r="P414"/>
  <c r="BI406"/>
  <c r="BH406"/>
  <c r="BG406"/>
  <c r="BE406"/>
  <c r="T406"/>
  <c r="R406"/>
  <c r="P406"/>
  <c r="BI399"/>
  <c r="BH399"/>
  <c r="BG399"/>
  <c r="BE399"/>
  <c r="T399"/>
  <c r="R399"/>
  <c r="P399"/>
  <c r="BI392"/>
  <c r="BH392"/>
  <c r="BG392"/>
  <c r="BE392"/>
  <c r="T392"/>
  <c r="R392"/>
  <c r="P392"/>
  <c r="BI390"/>
  <c r="BH390"/>
  <c r="BG390"/>
  <c r="BE390"/>
  <c r="T390"/>
  <c r="R390"/>
  <c r="P390"/>
  <c r="BI387"/>
  <c r="BH387"/>
  <c r="BG387"/>
  <c r="BE387"/>
  <c r="T387"/>
  <c r="R387"/>
  <c r="P387"/>
  <c r="BI385"/>
  <c r="BH385"/>
  <c r="BG385"/>
  <c r="BE385"/>
  <c r="T385"/>
  <c r="R385"/>
  <c r="P385"/>
  <c r="BI377"/>
  <c r="BH377"/>
  <c r="BG377"/>
  <c r="BE377"/>
  <c r="T377"/>
  <c r="R377"/>
  <c r="P377"/>
  <c r="BI370"/>
  <c r="BH370"/>
  <c r="BG370"/>
  <c r="BE370"/>
  <c r="T370"/>
  <c r="R370"/>
  <c r="P370"/>
  <c r="BI367"/>
  <c r="BH367"/>
  <c r="BG367"/>
  <c r="BE367"/>
  <c r="T367"/>
  <c r="R367"/>
  <c r="P367"/>
  <c r="BI365"/>
  <c r="BH365"/>
  <c r="BG365"/>
  <c r="BE365"/>
  <c r="T365"/>
  <c r="R365"/>
  <c r="P365"/>
  <c r="BI362"/>
  <c r="BH362"/>
  <c r="BG362"/>
  <c r="BE362"/>
  <c r="T362"/>
  <c r="R362"/>
  <c r="P362"/>
  <c r="BI359"/>
  <c r="BH359"/>
  <c r="BG359"/>
  <c r="BE359"/>
  <c r="T359"/>
  <c r="R359"/>
  <c r="P359"/>
  <c r="BI356"/>
  <c r="BH356"/>
  <c r="BG356"/>
  <c r="BE356"/>
  <c r="T356"/>
  <c r="R356"/>
  <c r="P356"/>
  <c r="BI353"/>
  <c r="BH353"/>
  <c r="BG353"/>
  <c r="BE353"/>
  <c r="T353"/>
  <c r="R353"/>
  <c r="P353"/>
  <c r="BI350"/>
  <c r="BH350"/>
  <c r="BG350"/>
  <c r="BE350"/>
  <c r="T350"/>
  <c r="R350"/>
  <c r="P350"/>
  <c r="BI347"/>
  <c r="BH347"/>
  <c r="BG347"/>
  <c r="BE347"/>
  <c r="T347"/>
  <c r="R347"/>
  <c r="P347"/>
  <c r="BI344"/>
  <c r="BH344"/>
  <c r="BG344"/>
  <c r="BE344"/>
  <c r="T344"/>
  <c r="R344"/>
  <c r="P344"/>
  <c r="BI337"/>
  <c r="BH337"/>
  <c r="BG337"/>
  <c r="BE337"/>
  <c r="T337"/>
  <c r="R337"/>
  <c r="P337"/>
  <c r="BI330"/>
  <c r="BH330"/>
  <c r="BG330"/>
  <c r="BE330"/>
  <c r="T330"/>
  <c r="R330"/>
  <c r="P330"/>
  <c r="BI329"/>
  <c r="BH329"/>
  <c r="BG329"/>
  <c r="BE329"/>
  <c r="T329"/>
  <c r="R329"/>
  <c r="P329"/>
  <c r="BI328"/>
  <c r="BH328"/>
  <c r="BG328"/>
  <c r="BE328"/>
  <c r="T328"/>
  <c r="R328"/>
  <c r="P328"/>
  <c r="BI327"/>
  <c r="BH327"/>
  <c r="BG327"/>
  <c r="BE327"/>
  <c r="T327"/>
  <c r="R327"/>
  <c r="P327"/>
  <c r="BI326"/>
  <c r="BH326"/>
  <c r="BG326"/>
  <c r="BE326"/>
  <c r="T326"/>
  <c r="R326"/>
  <c r="P326"/>
  <c r="BI325"/>
  <c r="BH325"/>
  <c r="BG325"/>
  <c r="BE325"/>
  <c r="T325"/>
  <c r="R325"/>
  <c r="P325"/>
  <c r="BI324"/>
  <c r="BH324"/>
  <c r="BG324"/>
  <c r="BE324"/>
  <c r="T324"/>
  <c r="R324"/>
  <c r="P324"/>
  <c r="BI322"/>
  <c r="BH322"/>
  <c r="BG322"/>
  <c r="BE322"/>
  <c r="T322"/>
  <c r="R322"/>
  <c r="P322"/>
  <c r="BI315"/>
  <c r="BH315"/>
  <c r="BG315"/>
  <c r="BE315"/>
  <c r="T315"/>
  <c r="R315"/>
  <c r="P315"/>
  <c r="BI308"/>
  <c r="BH308"/>
  <c r="BG308"/>
  <c r="BE308"/>
  <c r="T308"/>
  <c r="R308"/>
  <c r="P308"/>
  <c r="BI305"/>
  <c r="BH305"/>
  <c r="BG305"/>
  <c r="BE305"/>
  <c r="T305"/>
  <c r="R305"/>
  <c r="P305"/>
  <c r="BI301"/>
  <c r="BH301"/>
  <c r="BG301"/>
  <c r="BE301"/>
  <c r="T301"/>
  <c r="R301"/>
  <c r="P301"/>
  <c r="BI297"/>
  <c r="BH297"/>
  <c r="BG297"/>
  <c r="BE297"/>
  <c r="T297"/>
  <c r="R297"/>
  <c r="P297"/>
  <c r="BI295"/>
  <c r="BH295"/>
  <c r="BG295"/>
  <c r="BE295"/>
  <c r="T295"/>
  <c r="R295"/>
  <c r="P295"/>
  <c r="BI293"/>
  <c r="BH293"/>
  <c r="BG293"/>
  <c r="BE293"/>
  <c r="T293"/>
  <c r="R293"/>
  <c r="P293"/>
  <c r="BI291"/>
  <c r="BH291"/>
  <c r="BG291"/>
  <c r="BE291"/>
  <c r="T291"/>
  <c r="R291"/>
  <c r="P291"/>
  <c r="BI289"/>
  <c r="BH289"/>
  <c r="BG289"/>
  <c r="BE289"/>
  <c r="T289"/>
  <c r="R289"/>
  <c r="P289"/>
  <c r="BI282"/>
  <c r="BH282"/>
  <c r="BG282"/>
  <c r="BE282"/>
  <c r="T282"/>
  <c r="R282"/>
  <c r="P282"/>
  <c r="BI275"/>
  <c r="BH275"/>
  <c r="BG275"/>
  <c r="BE275"/>
  <c r="T275"/>
  <c r="R275"/>
  <c r="P275"/>
  <c r="BI268"/>
  <c r="BH268"/>
  <c r="BG268"/>
  <c r="BE268"/>
  <c r="T268"/>
  <c r="R268"/>
  <c r="P268"/>
  <c r="BI261"/>
  <c r="BH261"/>
  <c r="BG261"/>
  <c r="BE261"/>
  <c r="T261"/>
  <c r="R261"/>
  <c r="P261"/>
  <c r="BI258"/>
  <c r="BH258"/>
  <c r="BG258"/>
  <c r="BE258"/>
  <c r="T258"/>
  <c r="R258"/>
  <c r="P258"/>
  <c r="BI256"/>
  <c r="BH256"/>
  <c r="BG256"/>
  <c r="BE256"/>
  <c r="T256"/>
  <c r="R256"/>
  <c r="P256"/>
  <c r="BI254"/>
  <c r="BH254"/>
  <c r="BG254"/>
  <c r="BE254"/>
  <c r="T254"/>
  <c r="R254"/>
  <c r="P254"/>
  <c r="BI252"/>
  <c r="BH252"/>
  <c r="BG252"/>
  <c r="BE252"/>
  <c r="T252"/>
  <c r="R252"/>
  <c r="P252"/>
  <c r="BI250"/>
  <c r="BH250"/>
  <c r="BG250"/>
  <c r="BE250"/>
  <c r="T250"/>
  <c r="R250"/>
  <c r="P250"/>
  <c r="BI248"/>
  <c r="BH248"/>
  <c r="BG248"/>
  <c r="BE248"/>
  <c r="T248"/>
  <c r="R248"/>
  <c r="P248"/>
  <c r="BI245"/>
  <c r="BH245"/>
  <c r="BG245"/>
  <c r="BE245"/>
  <c r="T245"/>
  <c r="T244"/>
  <c r="R245"/>
  <c r="R244"/>
  <c r="P245"/>
  <c r="P244"/>
  <c r="BI241"/>
  <c r="BH241"/>
  <c r="BG241"/>
  <c r="BE241"/>
  <c r="T241"/>
  <c r="T240"/>
  <c r="R241"/>
  <c r="R240"/>
  <c r="P241"/>
  <c r="P240"/>
  <c r="BI237"/>
  <c r="BH237"/>
  <c r="BG237"/>
  <c r="BE237"/>
  <c r="T237"/>
  <c r="R237"/>
  <c r="P237"/>
  <c r="BI234"/>
  <c r="BH234"/>
  <c r="BG234"/>
  <c r="BE234"/>
  <c r="T234"/>
  <c r="R234"/>
  <c r="P234"/>
  <c r="BI232"/>
  <c r="BH232"/>
  <c r="BG232"/>
  <c r="BE232"/>
  <c r="T232"/>
  <c r="R232"/>
  <c r="P232"/>
  <c r="BI229"/>
  <c r="BH229"/>
  <c r="BG229"/>
  <c r="BE229"/>
  <c r="T229"/>
  <c r="R229"/>
  <c r="P229"/>
  <c r="BI226"/>
  <c r="BH226"/>
  <c r="BG226"/>
  <c r="BE226"/>
  <c r="T226"/>
  <c r="R226"/>
  <c r="P226"/>
  <c r="BI224"/>
  <c r="BH224"/>
  <c r="BG224"/>
  <c r="BE224"/>
  <c r="T224"/>
  <c r="R224"/>
  <c r="P224"/>
  <c r="BI222"/>
  <c r="BH222"/>
  <c r="BG222"/>
  <c r="BE222"/>
  <c r="T222"/>
  <c r="R222"/>
  <c r="P222"/>
  <c r="BI213"/>
  <c r="BH213"/>
  <c r="BG213"/>
  <c r="BE213"/>
  <c r="T213"/>
  <c r="R213"/>
  <c r="P213"/>
  <c r="BI205"/>
  <c r="BH205"/>
  <c r="BG205"/>
  <c r="BE205"/>
  <c r="T205"/>
  <c r="R205"/>
  <c r="P205"/>
  <c r="BI200"/>
  <c r="BH200"/>
  <c r="BG200"/>
  <c r="BE200"/>
  <c r="T200"/>
  <c r="R200"/>
  <c r="P200"/>
  <c r="BI193"/>
  <c r="BH193"/>
  <c r="BG193"/>
  <c r="BE193"/>
  <c r="T193"/>
  <c r="R193"/>
  <c r="P193"/>
  <c r="BI189"/>
  <c r="BH189"/>
  <c r="BG189"/>
  <c r="BE189"/>
  <c r="T189"/>
  <c r="R189"/>
  <c r="P189"/>
  <c r="BI185"/>
  <c r="BH185"/>
  <c r="BG185"/>
  <c r="BE185"/>
  <c r="T185"/>
  <c r="R185"/>
  <c r="P185"/>
  <c r="BI178"/>
  <c r="BH178"/>
  <c r="BG178"/>
  <c r="BE178"/>
  <c r="T178"/>
  <c r="R178"/>
  <c r="P178"/>
  <c r="BI175"/>
  <c r="BH175"/>
  <c r="BG175"/>
  <c r="BE175"/>
  <c r="T175"/>
  <c r="R175"/>
  <c r="P175"/>
  <c r="BI167"/>
  <c r="BH167"/>
  <c r="BG167"/>
  <c r="BE167"/>
  <c r="T167"/>
  <c r="R167"/>
  <c r="P167"/>
  <c r="BI164"/>
  <c r="BH164"/>
  <c r="BG164"/>
  <c r="BE164"/>
  <c r="T164"/>
  <c r="R164"/>
  <c r="P164"/>
  <c r="BI161"/>
  <c r="BH161"/>
  <c r="BG161"/>
  <c r="BE161"/>
  <c r="T161"/>
  <c r="R161"/>
  <c r="P161"/>
  <c r="BI158"/>
  <c r="BH158"/>
  <c r="BG158"/>
  <c r="BE158"/>
  <c r="T158"/>
  <c r="R158"/>
  <c r="P158"/>
  <c r="BI155"/>
  <c r="BH155"/>
  <c r="BG155"/>
  <c r="BE155"/>
  <c r="T155"/>
  <c r="R155"/>
  <c r="P155"/>
  <c r="BI147"/>
  <c r="BH147"/>
  <c r="BG147"/>
  <c r="BE147"/>
  <c r="T147"/>
  <c r="R147"/>
  <c r="P147"/>
  <c r="BI145"/>
  <c r="BH145"/>
  <c r="BG145"/>
  <c r="BE145"/>
  <c r="T145"/>
  <c r="R145"/>
  <c r="P145"/>
  <c r="BI143"/>
  <c r="BH143"/>
  <c r="BG143"/>
  <c r="BE143"/>
  <c r="T143"/>
  <c r="R143"/>
  <c r="P143"/>
  <c r="BI136"/>
  <c r="BH136"/>
  <c r="BG136"/>
  <c r="BE136"/>
  <c r="T136"/>
  <c r="R136"/>
  <c r="P136"/>
  <c r="BI126"/>
  <c r="BH126"/>
  <c r="BG126"/>
  <c r="BE126"/>
  <c r="T126"/>
  <c r="R126"/>
  <c r="P126"/>
  <c r="BI122"/>
  <c r="BH122"/>
  <c r="BG122"/>
  <c r="BE122"/>
  <c r="T122"/>
  <c r="R122"/>
  <c r="P122"/>
  <c r="BI113"/>
  <c r="BH113"/>
  <c r="BG113"/>
  <c r="BE113"/>
  <c r="T113"/>
  <c r="R113"/>
  <c r="P113"/>
  <c r="BI107"/>
  <c r="BH107"/>
  <c r="BG107"/>
  <c r="BE107"/>
  <c r="T107"/>
  <c r="R107"/>
  <c r="P107"/>
  <c r="BI103"/>
  <c r="BH103"/>
  <c r="BG103"/>
  <c r="BE103"/>
  <c r="T103"/>
  <c r="R103"/>
  <c r="P103"/>
  <c r="BI97"/>
  <c r="BH97"/>
  <c r="BG97"/>
  <c r="BE97"/>
  <c r="T97"/>
  <c r="R97"/>
  <c r="P97"/>
  <c r="J90"/>
  <c r="J89"/>
  <c r="F89"/>
  <c r="F87"/>
  <c r="E85"/>
  <c r="J55"/>
  <c r="J54"/>
  <c r="F54"/>
  <c r="F52"/>
  <c r="E50"/>
  <c r="J18"/>
  <c r="E18"/>
  <c r="F55"/>
  <c r="J17"/>
  <c r="J12"/>
  <c r="J87"/>
  <c r="E7"/>
  <c r="E48"/>
  <c i="1" r="L50"/>
  <c r="AM50"/>
  <c r="AM49"/>
  <c r="L49"/>
  <c r="AM47"/>
  <c r="L47"/>
  <c r="L45"/>
  <c r="L44"/>
  <c i="2" r="BK293"/>
  <c r="BK248"/>
  <c r="J297"/>
  <c r="J258"/>
  <c r="BK291"/>
  <c r="J422"/>
  <c r="J377"/>
  <c r="BK224"/>
  <c r="BK295"/>
  <c r="BK414"/>
  <c r="BK344"/>
  <c r="BK347"/>
  <c r="BK305"/>
  <c r="J250"/>
  <c r="J282"/>
  <c r="J143"/>
  <c r="BK282"/>
  <c r="BK268"/>
  <c r="BK97"/>
  <c r="J390"/>
  <c r="J229"/>
  <c r="BK289"/>
  <c r="J241"/>
  <c r="J213"/>
  <c r="J324"/>
  <c r="BK122"/>
  <c r="BK103"/>
  <c r="BK301"/>
  <c r="J291"/>
  <c r="J329"/>
  <c r="J261"/>
  <c r="BK275"/>
  <c r="J344"/>
  <c r="BK431"/>
  <c r="BK200"/>
  <c r="J330"/>
  <c r="J155"/>
  <c r="J327"/>
  <c r="BK126"/>
  <c r="BK145"/>
  <c r="BK167"/>
  <c r="BK113"/>
  <c r="J387"/>
  <c r="J189"/>
  <c r="J420"/>
  <c r="J136"/>
  <c r="J158"/>
  <c r="BK438"/>
  <c r="J248"/>
  <c r="BK315"/>
  <c r="J326"/>
  <c r="J392"/>
  <c r="J295"/>
  <c r="J164"/>
  <c r="J293"/>
  <c r="J252"/>
  <c r="J289"/>
  <c r="J234"/>
  <c r="BK422"/>
  <c r="J414"/>
  <c r="BK329"/>
  <c r="J399"/>
  <c r="BK399"/>
  <c r="J167"/>
  <c r="F35"/>
  <c r="J107"/>
  <c r="J353"/>
  <c i="3" r="BK92"/>
  <c i="2" r="BK256"/>
  <c r="BK234"/>
  <c r="J362"/>
  <c r="BK390"/>
  <c r="BK308"/>
  <c r="BK328"/>
  <c r="BK324"/>
  <c r="BK158"/>
  <c r="BK258"/>
  <c r="J113"/>
  <c r="J205"/>
  <c r="BK377"/>
  <c r="J347"/>
  <c r="BK322"/>
  <c r="BK143"/>
  <c r="BK189"/>
  <c r="BK241"/>
  <c r="J175"/>
  <c r="BK245"/>
  <c r="BK250"/>
  <c r="BK261"/>
  <c r="BK367"/>
  <c r="BK107"/>
  <c r="BK326"/>
  <c r="F37"/>
  <c r="J122"/>
  <c r="J237"/>
  <c r="F33"/>
  <c r="BK370"/>
  <c r="BK418"/>
  <c r="J222"/>
  <c r="J126"/>
  <c r="BK147"/>
  <c r="J224"/>
  <c r="BK337"/>
  <c r="BK406"/>
  <c r="J245"/>
  <c r="BK362"/>
  <c r="BK232"/>
  <c r="J385"/>
  <c r="BK155"/>
  <c i="3" r="BK86"/>
  <c i="2" r="J305"/>
  <c r="BK365"/>
  <c r="BK229"/>
  <c r="J185"/>
  <c r="BK185"/>
  <c i="3" r="BK89"/>
  <c i="2" r="BK356"/>
  <c r="BK353"/>
  <c r="J256"/>
  <c i="3" r="F33"/>
  <c r="J92"/>
  <c i="2" r="J268"/>
  <c r="J145"/>
  <c r="BK213"/>
  <c r="J275"/>
  <c r="J322"/>
  <c r="BK385"/>
  <c r="BK327"/>
  <c r="BK392"/>
  <c r="J424"/>
  <c r="BK226"/>
  <c r="J416"/>
  <c r="BK252"/>
  <c r="J33"/>
  <c r="BK325"/>
  <c r="J193"/>
  <c r="J328"/>
  <c r="J178"/>
  <c r="J370"/>
  <c r="BK254"/>
  <c r="J337"/>
  <c r="J356"/>
  <c r="J254"/>
  <c r="BK424"/>
  <c r="BK350"/>
  <c r="J301"/>
  <c r="J226"/>
  <c r="J315"/>
  <c r="BK416"/>
  <c r="J308"/>
  <c r="J103"/>
  <c r="J406"/>
  <c r="J147"/>
  <c r="BK178"/>
  <c r="J367"/>
  <c r="BK222"/>
  <c r="BK164"/>
  <c r="J438"/>
  <c r="BK193"/>
  <c r="J97"/>
  <c r="BK420"/>
  <c r="J232"/>
  <c r="BK359"/>
  <c r="J359"/>
  <c r="BK161"/>
  <c r="BK387"/>
  <c r="F36"/>
  <c i="1" r="AS54"/>
  <c i="2" r="J418"/>
  <c r="BK297"/>
  <c r="J161"/>
  <c r="J431"/>
  <c r="J365"/>
  <c r="BK136"/>
  <c r="BK237"/>
  <c r="BK330"/>
  <c i="3" r="J89"/>
  <c i="2" r="BK175"/>
  <c r="J325"/>
  <c r="BK205"/>
  <c r="J350"/>
  <c r="J200"/>
  <c i="3" r="J86"/>
  <c i="2" l="1" r="P96"/>
  <c r="P95"/>
  <c r="BK247"/>
  <c r="J247"/>
  <c r="J68"/>
  <c r="P221"/>
  <c r="R307"/>
  <c r="T221"/>
  <c r="T247"/>
  <c r="R346"/>
  <c r="BK154"/>
  <c r="J154"/>
  <c r="J63"/>
  <c r="P247"/>
  <c r="BK369"/>
  <c r="J369"/>
  <c r="J72"/>
  <c r="R221"/>
  <c r="P307"/>
  <c r="P413"/>
  <c r="BK221"/>
  <c r="J221"/>
  <c r="J64"/>
  <c r="R247"/>
  <c r="BK346"/>
  <c r="J346"/>
  <c r="J71"/>
  <c r="R413"/>
  <c r="T96"/>
  <c r="T95"/>
  <c r="T94"/>
  <c r="T307"/>
  <c r="BK413"/>
  <c r="J413"/>
  <c r="J73"/>
  <c r="T154"/>
  <c r="BK307"/>
  <c r="J307"/>
  <c r="J70"/>
  <c r="T369"/>
  <c r="R154"/>
  <c r="T260"/>
  <c r="R369"/>
  <c r="BK96"/>
  <c r="BK95"/>
  <c r="R260"/>
  <c r="P369"/>
  <c r="R96"/>
  <c r="R95"/>
  <c r="BK260"/>
  <c r="J260"/>
  <c r="J69"/>
  <c r="P346"/>
  <c r="T413"/>
  <c r="P154"/>
  <c r="P260"/>
  <c r="T346"/>
  <c r="BK244"/>
  <c r="J244"/>
  <c r="J67"/>
  <c r="BK240"/>
  <c r="J240"/>
  <c r="J65"/>
  <c i="3" r="BK85"/>
  <c r="J85"/>
  <c r="J61"/>
  <c r="BK88"/>
  <c r="J88"/>
  <c r="J62"/>
  <c r="BK91"/>
  <c r="J91"/>
  <c r="J63"/>
  <c i="2" r="J95"/>
  <c r="J61"/>
  <c r="J96"/>
  <c r="J62"/>
  <c i="3" r="F55"/>
  <c r="J77"/>
  <c r="E48"/>
  <c r="BF86"/>
  <c r="BF92"/>
  <c i="1" r="AZ56"/>
  <c i="3" r="BF89"/>
  <c i="2" r="E83"/>
  <c r="F90"/>
  <c r="BF107"/>
  <c r="BF193"/>
  <c r="BF200"/>
  <c r="BF213"/>
  <c r="BF224"/>
  <c r="BF234"/>
  <c r="BF252"/>
  <c r="BF254"/>
  <c r="BF258"/>
  <c r="BF261"/>
  <c r="BF268"/>
  <c r="BF414"/>
  <c r="BF424"/>
  <c r="BF147"/>
  <c r="BF155"/>
  <c r="BF178"/>
  <c r="BF232"/>
  <c r="BF293"/>
  <c r="BF308"/>
  <c r="BF322"/>
  <c r="BF325"/>
  <c r="BF327"/>
  <c r="BF330"/>
  <c r="BF344"/>
  <c r="BF347"/>
  <c r="BF418"/>
  <c i="1" r="AV55"/>
  <c i="2" r="J52"/>
  <c r="BF113"/>
  <c r="BF122"/>
  <c r="BF126"/>
  <c r="BF189"/>
  <c r="BF205"/>
  <c r="BF305"/>
  <c r="BF390"/>
  <c i="1" r="BC55"/>
  <c i="2" r="BF158"/>
  <c r="BF161"/>
  <c r="BF185"/>
  <c r="BF229"/>
  <c r="BF237"/>
  <c r="BF241"/>
  <c r="BF256"/>
  <c r="BF295"/>
  <c r="BF301"/>
  <c r="BF315"/>
  <c r="BF356"/>
  <c r="BF420"/>
  <c i="1" r="AZ55"/>
  <c i="2" r="BF438"/>
  <c i="1" r="BB55"/>
  <c i="2" r="BF103"/>
  <c r="BF143"/>
  <c r="BF222"/>
  <c r="BF226"/>
  <c r="BF245"/>
  <c r="BF248"/>
  <c r="BF250"/>
  <c r="BF275"/>
  <c r="BF282"/>
  <c r="BF289"/>
  <c r="BF324"/>
  <c r="BF359"/>
  <c r="BF362"/>
  <c r="BF365"/>
  <c r="BF367"/>
  <c r="BF370"/>
  <c r="BF377"/>
  <c r="BF385"/>
  <c r="BF387"/>
  <c r="BF392"/>
  <c r="BF399"/>
  <c r="BF406"/>
  <c r="BF416"/>
  <c r="BF145"/>
  <c r="BF164"/>
  <c r="BF167"/>
  <c r="BF175"/>
  <c r="BF291"/>
  <c r="BF297"/>
  <c r="BF326"/>
  <c r="BF328"/>
  <c r="BF329"/>
  <c r="BF337"/>
  <c r="BF350"/>
  <c r="BF353"/>
  <c r="BF431"/>
  <c r="BF97"/>
  <c r="BF136"/>
  <c r="BF422"/>
  <c i="1" r="BD55"/>
  <c r="AZ54"/>
  <c r="AV54"/>
  <c r="AK29"/>
  <c i="3" r="F35"/>
  <c i="1" r="BB56"/>
  <c r="BB54"/>
  <c r="W31"/>
  <c i="3" r="J33"/>
  <c i="1" r="AV56"/>
  <c i="3" r="F36"/>
  <c i="1" r="BC56"/>
  <c r="BC54"/>
  <c r="AY54"/>
  <c i="3" r="F37"/>
  <c i="1" r="BD56"/>
  <c r="BD54"/>
  <c r="W33"/>
  <c i="2" l="1" r="BK94"/>
  <c r="J94"/>
  <c r="J60"/>
  <c r="R94"/>
  <c r="R243"/>
  <c r="T243"/>
  <c r="T93"/>
  <c r="P243"/>
  <c r="P94"/>
  <c r="P93"/>
  <c i="1" r="AU55"/>
  <c i="2" r="BK243"/>
  <c r="J243"/>
  <c r="J66"/>
  <c i="3" r="BK84"/>
  <c r="J84"/>
  <c r="J60"/>
  <c i="1" r="AU54"/>
  <c i="2" r="J34"/>
  <c i="1" r="AW55"/>
  <c r="AT55"/>
  <c i="2" r="F34"/>
  <c i="1" r="BA55"/>
  <c r="AX54"/>
  <c r="W32"/>
  <c i="3" r="J34"/>
  <c i="1" r="AW56"/>
  <c r="AT56"/>
  <c i="3" r="F34"/>
  <c i="1" r="BA56"/>
  <c r="W29"/>
  <c i="2" l="1" r="R93"/>
  <c r="BK93"/>
  <c r="J93"/>
  <c r="J59"/>
  <c i="3" r="BK83"/>
  <c r="J83"/>
  <c r="J59"/>
  <c i="1" r="BA54"/>
  <c r="W30"/>
  <c i="3" l="1" r="J30"/>
  <c i="1" r="AG56"/>
  <c i="2" r="J30"/>
  <c i="1" r="AG55"/>
  <c r="AG54"/>
  <c r="AK26"/>
  <c r="AW54"/>
  <c r="AK30"/>
  <c r="AK35"/>
  <c i="2" l="1" r="J39"/>
  <c i="1" r="AN55"/>
  <c i="3" r="J39"/>
  <c i="1" r="AN56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<sst xmlns="http://schemas.openxmlformats.org/spreadsheetml/2006/main">
  <si>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</si>
  <si>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</si>
  <si>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</si>
  <si>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</si>
  <si>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</si>
  <si>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{9a690ae0-6c77-40dc-a511-8d88ce651380}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</si>
  <si>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</si>
  <si>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</si>
  <si>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</si>
  <si>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</si>
  <si>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</si>
  <si>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</si>
  <si>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</si>
  <si>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</si>
  <si>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24_27_02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</si>
  <si>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</si>
  <si>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</si>
  <si>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Individuální protihluková opatření u bytového domu Podzimní 412/1 v k.ú. Maloměřice</t>
  </si>
  <si>
    <t>KSO:</t>
  </si>
  <si>
    <t/>
  </si>
  <si>
    <t>CC-CZ:</t>
  </si>
  <si>
    <t>Místo:</t>
  </si>
  <si>
    <t>Podzimní 412/1, Brno - Maloměřice</t>
  </si>
  <si>
    <t>Datum:</t>
  </si>
  <si>
    <t>22. 9. 2024</t>
  </si>
  <si>
    <t>Zadavatel:</t>
  </si>
  <si>
    <t>IČ:</t>
  </si>
  <si>
    <t>70994234</t>
  </si>
  <si>
    <t>Správa železnic, státní organizace</t>
  </si>
  <si>
    <t>DIČ:</t>
  </si>
  <si>
    <t>CZ70994234</t>
  </si>
  <si>
    <t>Účastník:</t>
  </si>
  <si>
    <t>Vyplň údaj</t>
  </si>
  <si>
    <t>Projektant:</t>
  </si>
  <si>
    <t>28358562</t>
  </si>
  <si>
    <t>LD projekt s.r.o.</t>
  </si>
  <si>
    <t>CZ28358562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</si>
  <si>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</si>
  <si>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</si>
  <si>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</si>
  <si>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</si>
  <si>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</si>
  <si>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</si>
  <si>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</si>
  <si>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</si>
  <si>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</si>
  <si>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</si>
  <si>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</si>
  <si>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</si>
  <si>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</si>
  <si>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</si>
  <si>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</si>
  <si>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</si>
  <si>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</si>
  <si>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</si>
  <si>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</si>
  <si>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</si>
  <si>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</si>
  <si>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</si>
  <si>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</si>
  <si>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</si>
  <si>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</si>
  <si>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</si>
  <si>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</si>
  <si>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</si>
  <si>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</si>
  <si>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</si>
  <si>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</si>
  <si>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</si>
  <si>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</si>
  <si>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</si>
  <si>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</si>
  <si>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</si>
  <si>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</si>
  <si>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</si>
  <si>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</si>
  <si>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</si>
  <si>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</si>
  <si>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</si>
  <si>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</si>
  <si>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</si>
  <si>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>Individuální protiihluková opatření u bytového domu Podzimní 412/1 v k.ú. Maloměřice</t>
  </si>
  <si>
    <t>STA</t>
  </si>
  <si>
    <t>1</t>
  </si>
  <si>
    <t>{afb5b752-b0c5-4a33-be20-033ec1dda06b}</t>
  </si>
  <si>
    <t>SO 98-98</t>
  </si>
  <si>
    <t>Všeobecný objekt</t>
  </si>
  <si>
    <t>{c244436d-681b-41ce-a7ce-768fd277cbb6}</t>
  </si>
  <si>
    <t>KRYCÍ LIST SOUPISU PRACÍ</t>
  </si>
  <si>
    <t>Objekt:</t>
  </si>
  <si>
    <t>SO 101 - Individuální protiihluková opatření u bytového domu Podzimní 412/1 v k.ú. Maloměřice</t>
  </si>
  <si>
    <t>Do jednotkových položek soupisu prací si Zhotovitel zahrne také veškeré náklady na zřízení, provoz a likvidaci zařízení staveniště. Zadavatel hodnotu těchto nákladů zahrnul do předpokládané hodnoty veřejné zakázky.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</si>
  <si>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</si>
  <si>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</si>
  <si>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</si>
  <si>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</si>
  <si>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</si>
  <si>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6 - Úpravy povrchů, podlahy a osazování výplní</t>
  </si>
  <si>
    <t xml:space="preserve">      61 - Úprava povrchů vnitřních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</si>
  <si>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</si>
  <si>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</si>
  <si>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</si>
  <si>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</si>
  <si>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741 - Elektroinstalace - silnoproud</t>
  </si>
  <si>
    <t xml:space="preserve">    751 - Vzduchotechnika</t>
  </si>
  <si>
    <t xml:space="preserve">    764 - Konstrukce klempířské</t>
  </si>
  <si>
    <t xml:space="preserve">    766 - Konstrukce truhlářské</t>
  </si>
  <si>
    <t xml:space="preserve">    781 - Dokončovací práce - obklady</t>
  </si>
  <si>
    <t xml:space="preserve">    784 - Dokončovací práce - malby a tapety</t>
  </si>
  <si>
    <t xml:space="preserve">    786 - Dokončovací práce - čalounické úpravy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</si>
  <si>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</si>
  <si>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</si>
  <si>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</si>
  <si>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</si>
  <si>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</si>
  <si>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</si>
  <si>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</si>
  <si>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</si>
  <si>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</si>
  <si>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</si>
  <si>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</si>
  <si>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</si>
  <si>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</si>
  <si>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</si>
  <si>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</si>
  <si>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</si>
  <si>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</si>
  <si>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</si>
  <si>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61</t>
  </si>
  <si>
    <t>Úprava povrchů vnitřních</t>
  </si>
  <si>
    <t>2</t>
  </si>
  <si>
    <t>K</t>
  </si>
  <si>
    <t>R61200001</t>
  </si>
  <si>
    <t>Montáž vnitřního zateplení ostění nebo nadpraží z XPS desek, hloubky špalet přes 200 do 400 mm, tloušťky desek přes 40 do 80 mm</t>
  </si>
  <si>
    <t>m</t>
  </si>
  <si>
    <t>4</t>
  </si>
  <si>
    <t>3</t>
  </si>
  <si>
    <t>2097789981</t>
  </si>
  <si>
    <t>VV</t>
  </si>
  <si>
    <t>"7B102:"1*0,545*1,785+ 2*0,545*1,46</t>
  </si>
  <si>
    <t>"9B102:"1*0,55*1,81 + 1*0,395*1,49+2*0,55*1,455 + 2*0,395*1,475</t>
  </si>
  <si>
    <t>"5B204:"1*0,4*0,92+2*0,4*1,855</t>
  </si>
  <si>
    <t>"6B203:"1*0,255*1,87+1*0,395*1,505+2*0,255*1,81+2*0,395*1,46</t>
  </si>
  <si>
    <t>Součet</t>
  </si>
  <si>
    <t>M</t>
  </si>
  <si>
    <t>28376442</t>
  </si>
  <si>
    <t>deska XPS hrana rovná a strukturovaný povrch 300kPA λ=0,035 tl 80mm</t>
  </si>
  <si>
    <t>m2</t>
  </si>
  <si>
    <t>CS ÚRS 2024 02</t>
  </si>
  <si>
    <t>8</t>
  </si>
  <si>
    <t>-1560496615</t>
  </si>
  <si>
    <t>"6B203:"1*0,255*1,87+2*0,255*1,81</t>
  </si>
  <si>
    <t>"prořez 15%:"1,4*0,15</t>
  </si>
  <si>
    <t>R61200003</t>
  </si>
  <si>
    <t>Celoplošné vystěrkování podkladu parapetů, ostění a nadpraží před montáží výplní otvorů včetně výztužné síťoviny</t>
  </si>
  <si>
    <t>1431212453</t>
  </si>
  <si>
    <t>"7B102:"2*0,545*1,785+ 2*0,545*1,46</t>
  </si>
  <si>
    <t>"9B102:"2*0,55*1,81 + 2*0,395*1,49+2*0,55*1,455 + 2*0,395*1,475</t>
  </si>
  <si>
    <t>"5B204:"2*0,4*0,92+2*0,4*1,855</t>
  </si>
  <si>
    <t>"6B203:"2*0,255*1,87+2*0,395*1,505+2*0,255*1,81+2*0,395*1,46</t>
  </si>
  <si>
    <t>622252002</t>
  </si>
  <si>
    <t>Montáž profilů kontaktního zateplení ostatních stěnových, dilatačních apod. lepených do tmelu</t>
  </si>
  <si>
    <t>-693997859</t>
  </si>
  <si>
    <t>Online PSC</t>
  </si>
  <si>
    <t>https://podminky.urs.cz/item/CS_URS_2024_02/622252002</t>
  </si>
  <si>
    <t>"6B203:"1*1,87+2*1,81</t>
  </si>
  <si>
    <t>"A01:"1*(3*1,55)</t>
  </si>
  <si>
    <t>"A02:"2*(1*1,88+2*1,55)</t>
  </si>
  <si>
    <t>"A03:"2*(3*1,55)</t>
  </si>
  <si>
    <t>"A04:"1*(1*1,95+2*1,9)</t>
  </si>
  <si>
    <t>"A05:"1*(1*1,0+2*1,9)</t>
  </si>
  <si>
    <t>5</t>
  </si>
  <si>
    <t>63127416</t>
  </si>
  <si>
    <t>profil rohový PVC s výztužnou tkaninou š 100/100mm</t>
  </si>
  <si>
    <t>-492616775</t>
  </si>
  <si>
    <t>"prořez 15%:"5,49*0,15</t>
  </si>
  <si>
    <t>59051476</t>
  </si>
  <si>
    <t>profil napojovací okenní PVC s výztužnou tkaninou 9mm</t>
  </si>
  <si>
    <t>1510903889</t>
  </si>
  <si>
    <t>Mezisoučet</t>
  </si>
  <si>
    <t>"prořez 15%:"34,45*0,15</t>
  </si>
  <si>
    <t>39,628*1,05 'Přepočtené koeficientem množství</t>
  </si>
  <si>
    <t>7</t>
  </si>
  <si>
    <t>612325302</t>
  </si>
  <si>
    <t>Vápenocementová omítka ostění nebo nadpraží štuková dvouvrstvá</t>
  </si>
  <si>
    <t>1831234222</t>
  </si>
  <si>
    <t>https://podminky.urs.cz/item/CS_URS_2024_02/612325302</t>
  </si>
  <si>
    <t>"6B203:"1*0,255*1,87+1*0,395*1,505+2*0,255*1,81+2*0,395*1,46+0,1*(2*1,81+1,88)</t>
  </si>
  <si>
    <t>-926861196</t>
  </si>
  <si>
    <t>9</t>
  </si>
  <si>
    <t>R61200004</t>
  </si>
  <si>
    <t>Pletivo vnitřních ploch v ploše nebo pruzích, na plném podkladu sklovláknité vtlačené do tmelu</t>
  </si>
  <si>
    <t>1405135832</t>
  </si>
  <si>
    <t>"6B203:"1*0,255*1,87+2*0,255*1,81+0,1*(2*1,81+1,88)</t>
  </si>
  <si>
    <t>10</t>
  </si>
  <si>
    <t>619991001</t>
  </si>
  <si>
    <t>Zakrytí vnitřních ploch před znečištěním fólií včetně pozdějšího odkrytí podlah</t>
  </si>
  <si>
    <t>-1484478367</t>
  </si>
  <si>
    <t>https://podminky.urs.cz/item/CS_URS_2024_02/619991001</t>
  </si>
  <si>
    <t>"7B102:"27,9</t>
  </si>
  <si>
    <t>"9B102:"21,66</t>
  </si>
  <si>
    <t>"5B204:"8,38</t>
  </si>
  <si>
    <t>"6B203:"28,46</t>
  </si>
  <si>
    <t>Ostatní konstrukce a práce, bourání</t>
  </si>
  <si>
    <t>11</t>
  </si>
  <si>
    <t>941111111</t>
  </si>
  <si>
    <t>Lešení řadové trubkové lehké pracovní s podlahami s provozním zatížením tř. 3 do 200 kg/m2 šířky tř. W06 od 0,6 do 0,9 m výšky do 10 m montáž</t>
  </si>
  <si>
    <t>-540830035</t>
  </si>
  <si>
    <t>https://podminky.urs.cz/item/CS_URS_2024_02/941111111</t>
  </si>
  <si>
    <t>6,0*10,0</t>
  </si>
  <si>
    <t>941111211</t>
  </si>
  <si>
    <t>Lešení řadové trubkové lehké pracovní s podlahami s provozním zatížením tř. 3 do 200 kg/m2 šířky tř. W06 od 0,6 do 0,9 m výšky do 10 m příplatek k ceně za každý den použití</t>
  </si>
  <si>
    <t>1911124457</t>
  </si>
  <si>
    <t>https://podminky.urs.cz/item/CS_URS_2024_02/941111211</t>
  </si>
  <si>
    <t>6,0*10,0*30</t>
  </si>
  <si>
    <t>13</t>
  </si>
  <si>
    <t>941111811</t>
  </si>
  <si>
    <t>Lešení řadové trubkové lehké pracovní s podlahami s provozním zatížením tř. 3 do 200 kg/m2 šířky tř. W06 od 0,6 do 0,9 m výšky do 10 m demontáž</t>
  </si>
  <si>
    <t>-424075180</t>
  </si>
  <si>
    <t>https://podminky.urs.cz/item/CS_URS_2024_02/941111811</t>
  </si>
  <si>
    <t>14</t>
  </si>
  <si>
    <t>949101111</t>
  </si>
  <si>
    <t>Lešení pomocné pracovní pro objekty pozemních staveb pro zatížení do 150 kg/m2, o výšce lešeňové podlahy do 1,9 m</t>
  </si>
  <si>
    <t>1731500646</t>
  </si>
  <si>
    <t>https://podminky.urs.cz/item/CS_URS_2024_02/949101111</t>
  </si>
  <si>
    <t>7*2*2*1</t>
  </si>
  <si>
    <t>15</t>
  </si>
  <si>
    <t>952902021</t>
  </si>
  <si>
    <t>Čištění budov při provádění oprav a udržovacích prací podlah hladkých zametením</t>
  </si>
  <si>
    <t>1313011566</t>
  </si>
  <si>
    <t>https://podminky.urs.cz/item/CS_URS_2024_02/952902021</t>
  </si>
  <si>
    <t>"komunikace:"19,28+42,36</t>
  </si>
  <si>
    <t>16</t>
  </si>
  <si>
    <t>952902221</t>
  </si>
  <si>
    <t>Čištění budov při provádění oprav a udržovacích prací schodišť zametením</t>
  </si>
  <si>
    <t>2139938152</t>
  </si>
  <si>
    <t>https://podminky.urs.cz/item/CS_URS_2024_02/952902221</t>
  </si>
  <si>
    <t>14,3</t>
  </si>
  <si>
    <t>17</t>
  </si>
  <si>
    <t>952902611</t>
  </si>
  <si>
    <t>Čištění budov při provádění oprav a udržovacích prací vysátím prachu z ostatních ploch</t>
  </si>
  <si>
    <t>1032465175</t>
  </si>
  <si>
    <t>https://podminky.urs.cz/item/CS_URS_2024_02/952902611</t>
  </si>
  <si>
    <t>18</t>
  </si>
  <si>
    <t>966080103</t>
  </si>
  <si>
    <t>Bourání kontaktního zateplení včetně povrchové úpravy omítkou nebo nátěrem z polystyrénových desek, tloušťky přes 60 do 120 mm</t>
  </si>
  <si>
    <t>1615814691</t>
  </si>
  <si>
    <t>https://podminky.urs.cz/item/CS_URS_2024_02/966080103</t>
  </si>
  <si>
    <t>"zateplení ostění, nadpraží kolem okna"</t>
  </si>
  <si>
    <t>19</t>
  </si>
  <si>
    <t>968082016</t>
  </si>
  <si>
    <t>Vybourání plastových rámů oken s křídly, dveřních zárubní, vrat rámu oken s křídly, plochy přes 1 do 2 m2</t>
  </si>
  <si>
    <t>1158835345</t>
  </si>
  <si>
    <t>https://podminky.urs.cz/item/CS_URS_2024_02/968082016</t>
  </si>
  <si>
    <t>"A05:"1*1,0*1,9</t>
  </si>
  <si>
    <t>20</t>
  </si>
  <si>
    <t>968082017</t>
  </si>
  <si>
    <t>Vybourání plastových rámů oken s křídly, dveřních zárubní, vrat rámu oken s křídly, plochy přes 2 do 4 m2</t>
  </si>
  <si>
    <t>1125278080</t>
  </si>
  <si>
    <t>https://podminky.urs.cz/item/CS_URS_2024_02/968082017</t>
  </si>
  <si>
    <t>"A01:"1*1,55*1,55</t>
  </si>
  <si>
    <t>"A02:"2*1,88*1,55</t>
  </si>
  <si>
    <t>"A03:"2*1,55*1,55</t>
  </si>
  <si>
    <t>"A04:"1*1,95*1,9</t>
  </si>
  <si>
    <t>977151122</t>
  </si>
  <si>
    <t>Jádrové vrty diamantovými korunkami do stavebních materiálů (železobetonu, betonu, cihel, obkladů, dlažeb, kamene) průměru přes 120 do 130 mm</t>
  </si>
  <si>
    <t>1759425463</t>
  </si>
  <si>
    <t>https://podminky.urs.cz/item/CS_URS_2024_02/977151122</t>
  </si>
  <si>
    <t>"1NP:"0,65</t>
  </si>
  <si>
    <t>"2NP:"0,55+0,65</t>
  </si>
  <si>
    <t>22</t>
  </si>
  <si>
    <t>978011191</t>
  </si>
  <si>
    <t>Otlučení vápenných nebo vápenocementových omítek vnitřních ploch stropů, v rozsahu přes 50 do 100 %</t>
  </si>
  <si>
    <t>-3602897</t>
  </si>
  <si>
    <t>https://podminky.urs.cz/item/CS_URS_2024_02/978011191</t>
  </si>
  <si>
    <t>"otlučení vnitřních omítek nadpraží před demontáží oken:"</t>
  </si>
  <si>
    <t>"7B102:"1*0,545*1,785</t>
  </si>
  <si>
    <t>"9B102:"1*0,55*1,81 + 1*0,395*1,49</t>
  </si>
  <si>
    <t>"5B204:"1*0,4*0,92</t>
  </si>
  <si>
    <t>"6B203:"1*0,255*1,87+1*0,395*1,505</t>
  </si>
  <si>
    <t>23</t>
  </si>
  <si>
    <t>978013191</t>
  </si>
  <si>
    <t>Otlučení vápenných nebo vápenocementových omítek vnitřních ploch stěn s vyškrabáním spar, s očištěním zdiva, v rozsahu přes 50 do 100 %</t>
  </si>
  <si>
    <t>1178859272</t>
  </si>
  <si>
    <t>https://podminky.urs.cz/item/CS_URS_2024_02/978013191</t>
  </si>
  <si>
    <t>"otlučení vnitřních omítek ostění před demontáží oken:"</t>
  </si>
  <si>
    <t>"7B102:"2*0,545*1,46</t>
  </si>
  <si>
    <t>"9B102:"2*0,55*1,455 + 2*0,395*1,475</t>
  </si>
  <si>
    <t>"5B204:"2*0,4*1,855</t>
  </si>
  <si>
    <t>"6B203:"2*0,255*1,81+2*0,395*1,46</t>
  </si>
  <si>
    <t>997</t>
  </si>
  <si>
    <t>Přesun sutě</t>
  </si>
  <si>
    <t>24</t>
  </si>
  <si>
    <t>997013213</t>
  </si>
  <si>
    <t>Vnitrostaveništní doprava suti a vybouraných hmot vodorovně do 50 m s naložením ručně pro budovy a haly výšky přes 9 do 12 m</t>
  </si>
  <si>
    <t>t</t>
  </si>
  <si>
    <t>-199284583</t>
  </si>
  <si>
    <t>https://podminky.urs.cz/item/CS_URS_2024_02/997013213</t>
  </si>
  <si>
    <t>25</t>
  </si>
  <si>
    <t>-508006626</t>
  </si>
  <si>
    <t>26</t>
  </si>
  <si>
    <t>997013509</t>
  </si>
  <si>
    <t>Odvoz suti a vybouraných hmot na skládku nebo meziskládku se složením, na vzdálenost Příplatek k ceně za každý další i započatý 1 km přes 1 km</t>
  </si>
  <si>
    <t>1556100863</t>
  </si>
  <si>
    <t>P</t>
  </si>
  <si>
    <t xml:space="preserve">Poznámka k položce:_x000d_
Skládka  a recyklace stavebního odpadu Havlíčkuv Brod 22 km_x000d_
Spalovna Brno 130 km_x000d_
Skládka Henčov 48 km_x000d_
TKO Petrůvky  85 km</t>
  </si>
  <si>
    <t>1,689*9</t>
  </si>
  <si>
    <t>27</t>
  </si>
  <si>
    <t>997013635</t>
  </si>
  <si>
    <t>Poplatek za uložení stavebního odpadu na skládce (skládkovné) komunálního zatříděného do Katalogu odpadů pod kódem 20 03 01</t>
  </si>
  <si>
    <t>CS ÚRS 2022 01</t>
  </si>
  <si>
    <t>-1062950143</t>
  </si>
  <si>
    <t>https://podminky.urs.cz/item/CS_URS_2022_01/997013635</t>
  </si>
  <si>
    <t>Poznámka k položce:_x000d_
Spalovna Brno</t>
  </si>
  <si>
    <t>28</t>
  </si>
  <si>
    <t>997013804</t>
  </si>
  <si>
    <t>Poplatek za uložení stavebního odpadu na skládce (skládkovné) ze skla zatříděného do Katalogu odpadů pod kódem 17 02 02</t>
  </si>
  <si>
    <t>251652599</t>
  </si>
  <si>
    <t>https://podminky.urs.cz/item/CS_URS_2024_02/997013804</t>
  </si>
  <si>
    <t>29</t>
  </si>
  <si>
    <t>997013813</t>
  </si>
  <si>
    <t>Poplatek za uložení stavebního odpadu na skládce (skládkovné) z plastických hmot zatříděného do Katalogu odpadů pod kódem 17 02 03</t>
  </si>
  <si>
    <t>1804254692</t>
  </si>
  <si>
    <t>https://podminky.urs.cz/item/CS_URS_2022_01/997013813</t>
  </si>
  <si>
    <t xml:space="preserve">Poznámka k položce:_x000d_
Skládka  a recyklace stavebního odpadu Henčov</t>
  </si>
  <si>
    <t>30</t>
  </si>
  <si>
    <t>997013871</t>
  </si>
  <si>
    <t>Poplatek za uložení stavebního odpadu na recyklační skládce (skládkovné) směsného stavebního a demoličního zatříděného do Katalogu odpadů pod kódem 17 09 04</t>
  </si>
  <si>
    <t>-1154039629</t>
  </si>
  <si>
    <t>https://podminky.urs.cz/item/CS_URS_2022_01/997013871</t>
  </si>
  <si>
    <t xml:space="preserve">Poznámka k položce:_x000d_
Skládka  a recyklace stavebního odpadu Havlíčkuv Brod </t>
  </si>
  <si>
    <t>998</t>
  </si>
  <si>
    <t>Přesun hmot</t>
  </si>
  <si>
    <t>31</t>
  </si>
  <si>
    <t>998018002</t>
  </si>
  <si>
    <t>Přesun hmot pro budovy občanské výstavby, bydlení, výrobu a služby ruční (bez užití mechanizace) vodorovná dopravní vzdálenost do 100 m pro budovy s jakoukoliv nosnou konstrukcí výšky přes 6 do 12 m</t>
  </si>
  <si>
    <t>-927351208</t>
  </si>
  <si>
    <t>https://podminky.urs.cz/item/CS_URS_2024_02/998018002</t>
  </si>
  <si>
    <t>PSV</t>
  </si>
  <si>
    <t>Práce a dodávky PSV</t>
  </si>
  <si>
    <t>741</t>
  </si>
  <si>
    <t>Elektroinstalace - silnoproud</t>
  </si>
  <si>
    <t>32</t>
  </si>
  <si>
    <t>741810001</t>
  </si>
  <si>
    <t>Zkoušky a prohlídky elektrických rozvodů a zařízení celková prohlídka a vyhotovení revizní zprávy pro objem montážních prací do 100 tis. Kč</t>
  </si>
  <si>
    <t>kus</t>
  </si>
  <si>
    <t>-1167596921</t>
  </si>
  <si>
    <t>https://podminky.urs.cz/item/CS_URS_2024_02/741810001</t>
  </si>
  <si>
    <t>751</t>
  </si>
  <si>
    <t>Vzduchotechnika</t>
  </si>
  <si>
    <t>33</t>
  </si>
  <si>
    <t>751111811</t>
  </si>
  <si>
    <t>Demontáž ventilátoru axiálního nízkotlakého kruhové potrubí, průměru do 200 mm</t>
  </si>
  <si>
    <t>1017670370</t>
  </si>
  <si>
    <t>https://podminky.urs.cz/item/CS_URS_2024_02/751111811</t>
  </si>
  <si>
    <t>34</t>
  </si>
  <si>
    <t>R751000001</t>
  </si>
  <si>
    <t>Montáž akustické stěnové štěrbiny vč. úpravy délky potrubí dle skutečné tl. stěny</t>
  </si>
  <si>
    <t>-203847929</t>
  </si>
  <si>
    <t>"O01:"3</t>
  </si>
  <si>
    <t>35</t>
  </si>
  <si>
    <t>R751000002</t>
  </si>
  <si>
    <t>Akustická přívodní stěnová stěrbina s reakcí na vlhkost (hydroregulovatelná)_x000d_
průtok vzduchu 5 - 40 m3/h_x000d_
vč. akustického příslušesntví _x000d_
akustický útlum 52 dB_x000d_
vč. příslušenství: venkovní kryt, potrubí DN 100 dl. 1,0 m, interiérová štěrbina</t>
  </si>
  <si>
    <t>-235721848</t>
  </si>
  <si>
    <t>36</t>
  </si>
  <si>
    <t>R751000003</t>
  </si>
  <si>
    <t>Montáž ventilátoru axiálního nízkotlakého nástěnného základního, průměru do 100 mm_x000d_
včetně zapojení na stávající silnoproudý rozvod</t>
  </si>
  <si>
    <t>1060626435</t>
  </si>
  <si>
    <t>"O02:"3</t>
  </si>
  <si>
    <t>37</t>
  </si>
  <si>
    <t>R751000004</t>
  </si>
  <si>
    <t>Ventillátortichý axiální nástěnný dvouotáčkový_x000d_
I. stupneň nepřetržitý provoz konstatní průtok 45 m3/h_x000d_
II. stupeň boost s časovaček 1 - 30 min průtok 65 m3/h_x000d_
hlučnost max. 32 dB_x000d_
DN100</t>
  </si>
  <si>
    <t>-915243013</t>
  </si>
  <si>
    <t>38</t>
  </si>
  <si>
    <t>998751121</t>
  </si>
  <si>
    <t>Přesun hmot pro vzduchotechniku stanovený z hmotnosti přesunovaného materiálu vodorovná dopravní vzdálenost do 100 m ruční (bez užití mechanizace) v objektech výšky do 12 m</t>
  </si>
  <si>
    <t>-170636728</t>
  </si>
  <si>
    <t>https://podminky.urs.cz/item/CS_URS_2024_02/998751121</t>
  </si>
  <si>
    <t>764</t>
  </si>
  <si>
    <t>Konstrukce klempířské</t>
  </si>
  <si>
    <t>39</t>
  </si>
  <si>
    <t>764001114</t>
  </si>
  <si>
    <t>Montáž podkladního plechu rozvinuté šířky do 400 mm</t>
  </si>
  <si>
    <t>326492386</t>
  </si>
  <si>
    <t>https://podminky.urs.cz/item/CS_URS_2024_02/764001114</t>
  </si>
  <si>
    <t>"K01:"3*1,55</t>
  </si>
  <si>
    <t>"K02:"2*1,88</t>
  </si>
  <si>
    <t>"K03:"1*1,95</t>
  </si>
  <si>
    <t>"K04:"1*1,0</t>
  </si>
  <si>
    <t>40</t>
  </si>
  <si>
    <t>764001801</t>
  </si>
  <si>
    <t>Demontáž klempířských konstrukcí podkladního plechu do suti</t>
  </si>
  <si>
    <t>-841850846</t>
  </si>
  <si>
    <t>https://podminky.urs.cz/item/CS_URS_2024_02/764001801</t>
  </si>
  <si>
    <t>41</t>
  </si>
  <si>
    <t>764002851</t>
  </si>
  <si>
    <t>Demontáž klempířských konstrukcí oplechování parapetů do suti</t>
  </si>
  <si>
    <t>1271335994</t>
  </si>
  <si>
    <t>https://podminky.urs.cz/item/CS_URS_2024_02/764002851</t>
  </si>
  <si>
    <t>42</t>
  </si>
  <si>
    <t>764206105</t>
  </si>
  <si>
    <t>Montáž oplechování parapetů rovných, bez rohů, rozvinuté šířky do 400 mm</t>
  </si>
  <si>
    <t>-39584727</t>
  </si>
  <si>
    <t>https://podminky.urs.cz/item/CS_URS_2024_02/764206105</t>
  </si>
  <si>
    <t>43</t>
  </si>
  <si>
    <t>R76400001</t>
  </si>
  <si>
    <t>Oplechování parapetů (včetně montážního materiálu a příslušenství)_x000d_
lakovaný pozink. plech s polyesterovou úpravou RAL 7040 dle specifikace oboustranný_x000d_
K01_x000d_
RŠ310 mm, dl. 1550 mm (+ vytažení na stěny)</t>
  </si>
  <si>
    <t>-246323876</t>
  </si>
  <si>
    <t>"K01:"3</t>
  </si>
  <si>
    <t>44</t>
  </si>
  <si>
    <t>R76400002</t>
  </si>
  <si>
    <t>Oplechování parapetů (včetně montážního materiálu a příslušenství)_x000d_
lakovaný pozink. plech s polyesterovou úpravou RAL 7040 dle specifikace oboustranný_x000d_
K02_x000d_
RŠ310 mm, dl. 1880 mm (+ vytažení na stěny)</t>
  </si>
  <si>
    <t>-740761779</t>
  </si>
  <si>
    <t>"K02:"2</t>
  </si>
  <si>
    <t>45</t>
  </si>
  <si>
    <t>R76400003</t>
  </si>
  <si>
    <t>Oplechování parapetů (včetně montážního materiálu a příslušenství)_x000d_
lakovaný pozink. plech s polyesterovou úpravou RAL 7040 dle specifikace oboustranný_x000d_
K03_x000d_
RŠ205 mm, dl. 1950 mm (+ vytažení na stěny)</t>
  </si>
  <si>
    <t>1725659853</t>
  </si>
  <si>
    <t>"K03:"1</t>
  </si>
  <si>
    <t>46</t>
  </si>
  <si>
    <t>R76400004</t>
  </si>
  <si>
    <t>Oplechování parapetů (včetně montážního materiálu a příslušenství)_x000d_
lakovaný pozink. plech s polyesterovou úpravou RAL 7040 dle specifikace oboustranný_x000d_
K04_x000d_
RŠ205 mm, dl. 1000 mm (+ vytažení na stěny)</t>
  </si>
  <si>
    <t>-1738843833</t>
  </si>
  <si>
    <t>"K04:"1</t>
  </si>
  <si>
    <t>47</t>
  </si>
  <si>
    <t>R76400057</t>
  </si>
  <si>
    <t>Oplechování parapetů - plechová připojovací lišta(včetně montážního materiálu a příslušenství)_x000d_
lakovaný pozink. plech s polyesterovou úpravou RAL 7040 dle specifikace oboustranný_x000d_
RŠ200 mm</t>
  </si>
  <si>
    <t>1845351764</t>
  </si>
  <si>
    <t>48</t>
  </si>
  <si>
    <t>R76400058</t>
  </si>
  <si>
    <t>Oplechování parapetů - plechová připojovací lišta(včetně montážního materiálu a příslušenství)_x000d_
lakovaný pozink. plech s polyesterovou úpravou RAL 7040 dle specifikace oboustranný_x000d_
RŠ155 mm</t>
  </si>
  <si>
    <t>-1914971560</t>
  </si>
  <si>
    <t>49</t>
  </si>
  <si>
    <t>998764122</t>
  </si>
  <si>
    <t>Přesun hmot pro konstrukce klempířské stanovený z hmotnosti přesunovaného materiálu vodorovná dopravní vzdálenost do 50 m ruční (bez užtití mechanizace) v objektech výšky přes 6 do 12 m</t>
  </si>
  <si>
    <t>-756838770</t>
  </si>
  <si>
    <t>https://podminky.urs.cz/item/CS_URS_2024_02/998764122</t>
  </si>
  <si>
    <t>766</t>
  </si>
  <si>
    <t>Konstrukce truhlářské</t>
  </si>
  <si>
    <t>50</t>
  </si>
  <si>
    <t>766691812</t>
  </si>
  <si>
    <t>Demontáž parapetních desek šířky přes 300 mm</t>
  </si>
  <si>
    <t>495061740</t>
  </si>
  <si>
    <t>https://podminky.urs.cz/item/CS_URS_2024_02/766691812</t>
  </si>
  <si>
    <t>"G01:"3*1,55</t>
  </si>
  <si>
    <t>"G02:"2*1,88</t>
  </si>
  <si>
    <t>"G03:"1*1,95</t>
  </si>
  <si>
    <t>"G04:"1*1,0</t>
  </si>
  <si>
    <t>51</t>
  </si>
  <si>
    <t>766694126</t>
  </si>
  <si>
    <t>Montáž ostatních truhlářských konstrukcí parapetních desek dřevěných nebo plastových šířky přes 300 mm</t>
  </si>
  <si>
    <t>-1447174074</t>
  </si>
  <si>
    <t>https://podminky.urs.cz/item/CS_URS_2024_02/766694126</t>
  </si>
  <si>
    <t>52</t>
  </si>
  <si>
    <t>61144405</t>
  </si>
  <si>
    <t>parapet plastový vnitřní š 500mm</t>
  </si>
  <si>
    <t>-1102092128</t>
  </si>
  <si>
    <t>11,36*1,1 'Přepočtené koeficientem množství</t>
  </si>
  <si>
    <t>53</t>
  </si>
  <si>
    <t>61144019</t>
  </si>
  <si>
    <t>koncovka k parapetu plastovému vnitřnímu 1 pár</t>
  </si>
  <si>
    <t>sada</t>
  </si>
  <si>
    <t>-906821630</t>
  </si>
  <si>
    <t>54</t>
  </si>
  <si>
    <t>R7660001</t>
  </si>
  <si>
    <t>Okno otevíravé/výklopné 1550x1550mm_x000d_
A01 specifikace v D.1.1.5_x000d_
rám PVC 6 komor 86 mm, barva bílá_x000d_
jádro rámu zesílené vlákny_x000d_
dvě dorazová těsnění, 1 středové stěsnění_x000d_
termomoduly ve funkčních komorách_x000d_
skryté závěsy, celoobvodové bezpečnostní kování_x000d_
Uf = 0,86 W/(m²K)_x000d_
odolnost proti zatížení větrem B5_x000d_
votoděsnot 9A_x000d_
Rw = 47 dB_x000d_
průvzdušnost tř. 4_x000d_
odolnost proti vloupání RC3_x000d_
distannčí rámeček 0,03 W/mK_x000d_
sklo VSG 66.2XN-14-4-14-VSG44.2_x000d_
Rw(sklo)= 48dB_x000d_
kování barva bílá_x000d_
včetně podkladního parapetního tepelně izolačního dílce</t>
  </si>
  <si>
    <t>1710965940</t>
  </si>
  <si>
    <t>55</t>
  </si>
  <si>
    <t>R7660002</t>
  </si>
  <si>
    <t>Okno otevíravé/výklopné 1880x1550mm_x000d_
A02 specifikace v D.1.1.5_x000d_
rám PVC 6 komor 86 mm, barva bílá_x000d_
jádro rámu zesílené vlákny_x000d_
dvě dorazová těsnění, 1 středové stěsnění_x000d_
termomoduly ve funkčních komorách_x000d_
skryté závěsy, celoobvodové bezpečnostní kování_x000d_
Uf = 0,86 W/(m²K)_x000d_
odolnost proti zatížení větrem B5_x000d_
votoděsnot 9A_x000d_
Rw = 47 dB_x000d_
průvzdušnost tř. 4_x000d_
odolnost proti vloupání RC3_x000d_
distannčí rámeček 0,03 W/mK_x000d_
sklo VSG 66.2XN-14-4-14-VSG44.2_x000d_
Rw(sklo)= 48dB_x000d_
kování barva bílá_x000d_
včetně podkladního parapetního tepelně izolačního dílce</t>
  </si>
  <si>
    <t>2045659424</t>
  </si>
  <si>
    <t>56</t>
  </si>
  <si>
    <t>R7660003</t>
  </si>
  <si>
    <t>Okno otevíravé/výklopné 1880x1550mm_x000d_
A03 specifikace v D.1.1.5_x000d_
rám PVC 6 komor 86 mm, barva bílá_x000d_
jádro rámu zesílené vlákny_x000d_
dvě dorazová těsnění, 1 středové stěsnění_x000d_
termomoduly ve funkčních komorách_x000d_
skryté závěsy, celoobvodové bezpečnostní kování_x000d_
Uf = 0,86 W/(m²K)_x000d_
odolnost proti zatížení větrem B5_x000d_
votoděsnot 9A_x000d_
Rw = 47 dB_x000d_
průvzdušnost tř. 4_x000d_
odolnost proti vloupání RC3_x000d_
distannčí rámeček 0,03 W/mK_x000d_
sklo VSG 66.2XN-14-4-14-VSG44.2_x000d_
Rw(sklo)= 48dB_x000d_
kování barva bílá_x000d_
včetně podkladního parapetního tepelně izolačního dílce</t>
  </si>
  <si>
    <t>-890684627</t>
  </si>
  <si>
    <t>57</t>
  </si>
  <si>
    <t>R7660004</t>
  </si>
  <si>
    <t>Okno otevíravé/výklopné 1950x1900mm_x000d_
A04 specifikace v D.1.1.5_x000d_
rám PVC 6 komor 86 mm, barva bílá_x000d_
jádro rámu zesílené vlákny_x000d_
dvě dorazová těsnění, 1 středové stěsnění_x000d_
termomoduly ve funkčních komorách_x000d_
skryté závěsy, celoobvodové bezpečnostní kování_x000d_
Uf = 0,86 W/(m²K)_x000d_
odolnost proti zatížení větrem B5_x000d_
votoděsnot 9A_x000d_
Rw = 47 dB_x000d_
průvzdušnost tř. 4_x000d_
odolnost proti vloupání RC3_x000d_
distannčí rámeček 0,03 W/mK_x000d_
sklo VSG 66.2XN-14-4-14-VSG44.2_x000d_
Rw(sklo)= 48dB_x000d_
kování barva bílá_x000d_
včetně podkladního parapetního tepelně izolačního dílce</t>
  </si>
  <si>
    <t>1968170844</t>
  </si>
  <si>
    <t>58</t>
  </si>
  <si>
    <t>R7660005</t>
  </si>
  <si>
    <t>Okno otevíravé/výklopné 1000x1900mm_x000d_
A05 specifikace v D.1.1.5_x000d_
rám PVC 6 komor 86 mm, barva bílá_x000d_
jádro rámu zesílené vlákny_x000d_
dvě dorazová těsnění, 1 středové stěsnění_x000d_
termomoduly ve funkčních komorách_x000d_
skryté závěsy, celoobvodové bezpečnostní kování_x000d_
Uf = 0,86 W/(m²K)_x000d_
odolnost proti zatížení větrem B5_x000d_
votoděsnot 9A_x000d_
Rw = 47 dB_x000d_
průvzdušnost tř. 4_x000d_
odolnost proti vloupání RC3_x000d_
distannčí rámeček 0,03 W/mK_x000d_
sklo VSG 66.2XN-14-4-14-VSG44.2_x000d_
Rw(sklo)= 48dB_x000d_
kování barva bílá_x000d_
včetně podkladního parapetního tepelně izolačního dílce</t>
  </si>
  <si>
    <t>-1295421516</t>
  </si>
  <si>
    <t>59</t>
  </si>
  <si>
    <t>R766600006</t>
  </si>
  <si>
    <t>Montáž oken plastových včetně montáže rámu,vyklínování, kotvícího materiálu, zaměření, vyplnění konstrukční spáry PU nízkoexpanzní pěnou, vč. přesunu hmot</t>
  </si>
  <si>
    <t>1262659996</t>
  </si>
  <si>
    <t>60</t>
  </si>
  <si>
    <t>R766600007</t>
  </si>
  <si>
    <t>D+M utěsnění připojovací spáry systémovým řešení_x000d_
Utěsnění parotěsnící páskou a vodotěsnící expazním prvkem vlepeným na rám do připraveného ostění, vč. utěsnění spáry v čelním zalomen (stávající povrchová úprava)í expanzním vodotěsnícím prvkem doplnění tmelením spáry. součástí je penetrace podkladu před lepením a tmelením, vč. přesunu hmot</t>
  </si>
  <si>
    <t>-1039513323</t>
  </si>
  <si>
    <t>"A01:"1*(4*1,55)</t>
  </si>
  <si>
    <t>"A02:"2*(2*1,88+2*1,55)</t>
  </si>
  <si>
    <t>"A03:"2*(4*1,55)</t>
  </si>
  <si>
    <t>"A04:"1*(2*1,95+2*1,9)</t>
  </si>
  <si>
    <t>"A05:"1*(2*1,0+2*1,9)</t>
  </si>
  <si>
    <t>998766122</t>
  </si>
  <si>
    <t>Přesun hmot pro konstrukce truhlářské stanovený z hmotnosti přesunovaného materiálu vodorovná dopravní vzdálenost do 50 m ruční (bez užití mechanizace) v objektech výšky přes 6 do 12 m</t>
  </si>
  <si>
    <t>-414367265</t>
  </si>
  <si>
    <t>https://podminky.urs.cz/item/CS_URS_2024_02/998766122</t>
  </si>
  <si>
    <t>781</t>
  </si>
  <si>
    <t>Dokončovací práce - obklady</t>
  </si>
  <si>
    <t>62</t>
  </si>
  <si>
    <t>781121011</t>
  </si>
  <si>
    <t>Příprava podkladu před provedením obkladu nátěr penetrační na stěnu</t>
  </si>
  <si>
    <t>-548105491</t>
  </si>
  <si>
    <t>https://podminky.urs.cz/item/CS_URS_2024_02/781121011</t>
  </si>
  <si>
    <t>"6B203:"0,36*2*0,5+0,36*1,505</t>
  </si>
  <si>
    <t>63</t>
  </si>
  <si>
    <t>781151012</t>
  </si>
  <si>
    <t>Příprava podkladu před provedením obkladu lokální vyrovnání podkladu stěrkou, tloušťky do 3 mm, plochy přes 0,1 do 0,25 m2</t>
  </si>
  <si>
    <t>1546708182</t>
  </si>
  <si>
    <t>https://podminky.urs.cz/item/CS_URS_2024_02/781151012</t>
  </si>
  <si>
    <t>"6B203:"2</t>
  </si>
  <si>
    <t>64</t>
  </si>
  <si>
    <t>781151014</t>
  </si>
  <si>
    <t>Příprava podkladu před provedením obkladu lokální vyrovnání podkladu stěrkou, tloušťky do 3 mm, plochy přes 0,5 do 1,0 m2</t>
  </si>
  <si>
    <t>-596634672</t>
  </si>
  <si>
    <t>https://podminky.urs.cz/item/CS_URS_2024_02/781151014</t>
  </si>
  <si>
    <t>"6B203:"1</t>
  </si>
  <si>
    <t>65</t>
  </si>
  <si>
    <t>781473810</t>
  </si>
  <si>
    <t>Demontáž obkladů z dlaždic keramických lepených</t>
  </si>
  <si>
    <t>-283130625</t>
  </si>
  <si>
    <t>https://podminky.urs.cz/item/CS_URS_2024_02/781473810</t>
  </si>
  <si>
    <t>66</t>
  </si>
  <si>
    <t>781495211</t>
  </si>
  <si>
    <t>Čištění vnitřních ploch po provedení obkladu stěn chemickými prostředky</t>
  </si>
  <si>
    <t>-1071608321</t>
  </si>
  <si>
    <t>https://podminky.urs.cz/item/CS_URS_2024_02/781495211</t>
  </si>
  <si>
    <t>67</t>
  </si>
  <si>
    <t>781571161</t>
  </si>
  <si>
    <t>Montáž keramických obkladů ostění lepených flexibilním rychletuhnoucím lepidlem šířky ostění přes 200 do 400 mm</t>
  </si>
  <si>
    <t>2045643570</t>
  </si>
  <si>
    <t>https://podminky.urs.cz/item/CS_URS_2024_02/781571161</t>
  </si>
  <si>
    <t>"6B203:"2*0,5+1,505</t>
  </si>
  <si>
    <t>68</t>
  </si>
  <si>
    <t>59761772</t>
  </si>
  <si>
    <t>dekor keramický nemrazuvzdorný povrch hladký/lesklý tl do 10mm přes 19 do 22ks/m2</t>
  </si>
  <si>
    <t>-1846570131</t>
  </si>
  <si>
    <t>2,505*0,44 'Přepočtené koeficientem množství</t>
  </si>
  <si>
    <t>69</t>
  </si>
  <si>
    <t>998781122</t>
  </si>
  <si>
    <t>Přesun hmot pro obklady keramické stanovený z hmotnosti přesunovaného materiálu vodorovná dopravní vzdálenost do 50 m ruční (bez užití mechanizace) v objektech výšky přes 6 do 12 m</t>
  </si>
  <si>
    <t>-879757736</t>
  </si>
  <si>
    <t>https://podminky.urs.cz/item/CS_URS_2024_02/998781122</t>
  </si>
  <si>
    <t>784</t>
  </si>
  <si>
    <t>Dokončovací práce - malby a tapety</t>
  </si>
  <si>
    <t>70</t>
  </si>
  <si>
    <t>784111001</t>
  </si>
  <si>
    <t>Oprášení (ometení) podkladu v místnostech výšky do 3,80 m</t>
  </si>
  <si>
    <t>1599952119</t>
  </si>
  <si>
    <t>https://podminky.urs.cz/item/CS_URS_2024_02/784111001</t>
  </si>
  <si>
    <t>71</t>
  </si>
  <si>
    <t>784171111</t>
  </si>
  <si>
    <t>Zakrytí nemalovaných ploch (materiál ve specifikaci) včetně pozdějšího odkrytí svislých ploch např. stěn, oken, dveří v místnostech výšky do 3,80</t>
  </si>
  <si>
    <t>1736370100</t>
  </si>
  <si>
    <t>https://podminky.urs.cz/item/CS_URS_2024_02/784171111</t>
  </si>
  <si>
    <t>72</t>
  </si>
  <si>
    <t>28323156</t>
  </si>
  <si>
    <t>fólie pro malířské potřeby zakrývací tl 41µ 4x5m</t>
  </si>
  <si>
    <t>-466129773</t>
  </si>
  <si>
    <t>18,641*1,05 'Přepočtené koeficientem množství</t>
  </si>
  <si>
    <t>73</t>
  </si>
  <si>
    <t>784171121</t>
  </si>
  <si>
    <t>Zakrytí nemalovaných ploch (materiál ve specifikaci) včetně pozdějšího odkrytí konstrukcí nebo samostatných prvků např. schodišť, nábytku, radiátorů, zábradlí v místnostech výšky do 3,80</t>
  </si>
  <si>
    <t>-1560320322</t>
  </si>
  <si>
    <t>https://podminky.urs.cz/item/CS_URS_2024_02/784171121</t>
  </si>
  <si>
    <t>"předpokládané množství:"20</t>
  </si>
  <si>
    <t>74</t>
  </si>
  <si>
    <t>103166188</t>
  </si>
  <si>
    <t>20*1,05 'Přepočtené koeficientem množství</t>
  </si>
  <si>
    <t>75</t>
  </si>
  <si>
    <t>784181101</t>
  </si>
  <si>
    <t>Penetrace podkladu jednonásobná základní akrylátová bezbarvá v místnostech výšky do 3,80 m</t>
  </si>
  <si>
    <t>1787350774</t>
  </si>
  <si>
    <t>https://podminky.urs.cz/item/CS_URS_2024_02/784181101</t>
  </si>
  <si>
    <t>76</t>
  </si>
  <si>
    <t>784221101</t>
  </si>
  <si>
    <t>Malby z malířských směsí otěruvzdorných za sucha dvojnásobné, bílé za sucha otěruvzdorné dobře v místnostech výšky do 3,80 m</t>
  </si>
  <si>
    <t>-226916918</t>
  </si>
  <si>
    <t>https://podminky.urs.cz/item/CS_URS_2024_02/784221101</t>
  </si>
  <si>
    <t>77</t>
  </si>
  <si>
    <t>784221131</t>
  </si>
  <si>
    <t>Malby z malířských směsí otěruvzdorných za sucha Příplatek k cenám dvojnásobných maleb za zvýšenou pracnost při provádění malého rozsahu plochy do 5 m2</t>
  </si>
  <si>
    <t>-1619809837</t>
  </si>
  <si>
    <t>https://podminky.urs.cz/item/CS_URS_2024_02/784221131</t>
  </si>
  <si>
    <t>786</t>
  </si>
  <si>
    <t>Dokončovací práce - čalounické úpravy</t>
  </si>
  <si>
    <t>78</t>
  </si>
  <si>
    <t>R7866001</t>
  </si>
  <si>
    <t xml:space="preserve">žaluzie horizontální interiérové celostínící na všechna okenní křídla_x000d_
A01 1550 x 1550 mm_x000d_
lamela 25 mm_x000d_
ovládání řetízek_x000d_
horní profil barva bílá a lamela RAL 9006_x000d_
</t>
  </si>
  <si>
    <t>1736163827</t>
  </si>
  <si>
    <t>79</t>
  </si>
  <si>
    <t>R7866002</t>
  </si>
  <si>
    <t xml:space="preserve">žaluzie horizontální interiérové celostínící na všechna okenní křídla_x000d_
A02 1880 x 1550 mm_x000d_
lamela 25 mm_x000d_
ovládání řetízek_x000d_
horní profil barva bílá a lamela RAL 9006_x000d_
</t>
  </si>
  <si>
    <t>892053639</t>
  </si>
  <si>
    <t>80</t>
  </si>
  <si>
    <t>R7866003</t>
  </si>
  <si>
    <t xml:space="preserve">žaluzie horizontální interiérové celostínící na všechna okenní křídla_x000d_
A03 1550 x 1550 mm_x000d_
lamela 25 mm_x000d_
ovládání řetízek_x000d_
horní profil barva bílá a lamela RAL 9006_x000d_
</t>
  </si>
  <si>
    <t>-2072187022</t>
  </si>
  <si>
    <t>81</t>
  </si>
  <si>
    <t>R7866004</t>
  </si>
  <si>
    <t xml:space="preserve">žaluzie horizontální interiérové celostínící na všechna okenní křídla_x000d_
A04 1950 x 1900 mm_x000d_
lamela 25 mm, tl. 0,18 mm_x000d_
ovládání řetízek_x000d_
horní profil barva bílá a lamela RAL 9006_x000d_
</t>
  </si>
  <si>
    <t>1531943804</t>
  </si>
  <si>
    <t>82</t>
  </si>
  <si>
    <t>R7866005</t>
  </si>
  <si>
    <t xml:space="preserve">žaluzie horizontální interiérové celostínící na všechna okenní křídla_x000d_
A05 1000 x 1900 mm_x000d_
lamela 25 mm, tl. 0,18 mm_x000d_
ovládání řetízek_x000d_
horní profil barva bílá a lamela RAL 9006_x000d_
</t>
  </si>
  <si>
    <t>-1634836611</t>
  </si>
  <si>
    <t>83</t>
  </si>
  <si>
    <t>R7866006</t>
  </si>
  <si>
    <t xml:space="preserve">Montáž zastiňujících žaluzií lamelových do oken otevíravých, sklápěcích nebo vyklápěcích </t>
  </si>
  <si>
    <t>286290077</t>
  </si>
  <si>
    <t>84</t>
  </si>
  <si>
    <t>R7866007</t>
  </si>
  <si>
    <t>Demontáž zastiňujících žaluzií textilních vertikálních do oken včetně odvozu a likvidace</t>
  </si>
  <si>
    <t>579057090</t>
  </si>
  <si>
    <t>85</t>
  </si>
  <si>
    <t>998786122</t>
  </si>
  <si>
    <t>Přesun hmot pro stínění a čalounické úpravy stanovený z hmotnosti přesunovaného materiálu vodorovná dopravní vzdálenost do 50 m ruční (bez užití mechanizace) v objektech výšky (hloubky) přes 6 do 12 m</t>
  </si>
  <si>
    <t>-1706471976</t>
  </si>
  <si>
    <t>https://podminky.urs.cz/item/CS_URS_2024_02/998786122</t>
  </si>
  <si>
    <t>SO 98-98 - Všeobecný objekt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</si>
  <si>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</si>
  <si>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</si>
  <si>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</si>
  <si>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</si>
  <si>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</t>
  </si>
  <si>
    <t>Vedlejší rozpočtové náklady</t>
  </si>
  <si>
    <t>VRN1</t>
  </si>
  <si>
    <t>Průzkumné, geodetické a projektové práce</t>
  </si>
  <si>
    <t>013254000</t>
  </si>
  <si>
    <t>Dokumentace skutečného provedení stavby včetně dokladové části</t>
  </si>
  <si>
    <t>soubor</t>
  </si>
  <si>
    <t>1024</t>
  </si>
  <si>
    <t>-2137124174</t>
  </si>
  <si>
    <t>https://podminky.urs.cz/item/CS_URS_2024_02/013254000</t>
  </si>
  <si>
    <t>VRN3</t>
  </si>
  <si>
    <t>Zařízení staveniště</t>
  </si>
  <si>
    <t>035002000</t>
  </si>
  <si>
    <t>Nájmy hrazené zhotovitelem</t>
  </si>
  <si>
    <t>1710389050</t>
  </si>
  <si>
    <t>https://podminky.urs.cz/item/CS_URS_2024_02/035002000</t>
  </si>
  <si>
    <t>VRN4</t>
  </si>
  <si>
    <t>Inženýrská činnost</t>
  </si>
  <si>
    <t>043002000</t>
  </si>
  <si>
    <t xml:space="preserve">Provedení kontrolního měření hluku z maximálního provozu vlakotvorné stanice Brno - Maloměřice po dokončení stavebních úprav s prokázáním nepřekročení limitů hluku dle nařízení vlády č. 272/2011 Sb. pro denní a noční dobu v nejzatíženějších chráněných vnitřních prostorech dostčené stavby (všechny místnosti dotčeny stavebními úpravami). Součástí je vypracování zprávy o provedeném měření hluku. Zpráva bude předaná ve 3 tištěných vyhotoveních a v digitální podobě. Měření bude provedeno oprávěnou osobu </t>
  </si>
  <si>
    <t>-346694358</t>
  </si>
  <si>
    <t>https://podminky.urs.cz/item/CS_URS_2024_02/043002000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</si>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</sst>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37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38" fillId="0" borderId="0" xfId="0" applyFont="1" applyAlignment="1" applyProtection="1">
      <alignment horizontal="left" vertical="center"/>
    </xf>
    <xf numFmtId="0" fontId="39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40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50" fillId="0" borderId="27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vertical="top"/>
    </xf>
    <xf numFmtId="0" fontId="51" fillId="0" borderId="1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horizontal="center" vertical="center"/>
    </xf>
    <xf numFmtId="49" fontId="51" fillId="0" borderId="1" xfId="0" applyNumberFormat="1" applyFont="1" applyBorder="1" applyAlignment="1" applyProtection="1">
      <alignment horizontal="left" vertical="center"/>
    </xf>
    <xf numFmtId="0" fontId="50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622252002" TargetMode="External" /><Relationship Id="rId2" Type="http://schemas.openxmlformats.org/officeDocument/2006/relationships/hyperlink" Target="https://podminky.urs.cz/item/CS_URS_2024_02/612325302" TargetMode="External" /><Relationship Id="rId3" Type="http://schemas.openxmlformats.org/officeDocument/2006/relationships/hyperlink" Target="https://podminky.urs.cz/item/CS_URS_2024_02/619991001" TargetMode="External" /><Relationship Id="rId4" Type="http://schemas.openxmlformats.org/officeDocument/2006/relationships/hyperlink" Target="https://podminky.urs.cz/item/CS_URS_2024_02/941111111" TargetMode="External" /><Relationship Id="rId5" Type="http://schemas.openxmlformats.org/officeDocument/2006/relationships/hyperlink" Target="https://podminky.urs.cz/item/CS_URS_2024_02/941111211" TargetMode="External" /><Relationship Id="rId6" Type="http://schemas.openxmlformats.org/officeDocument/2006/relationships/hyperlink" Target="https://podminky.urs.cz/item/CS_URS_2024_02/941111811" TargetMode="External" /><Relationship Id="rId7" Type="http://schemas.openxmlformats.org/officeDocument/2006/relationships/hyperlink" Target="https://podminky.urs.cz/item/CS_URS_2024_02/949101111" TargetMode="External" /><Relationship Id="rId8" Type="http://schemas.openxmlformats.org/officeDocument/2006/relationships/hyperlink" Target="https://podminky.urs.cz/item/CS_URS_2024_02/952902021" TargetMode="External" /><Relationship Id="rId9" Type="http://schemas.openxmlformats.org/officeDocument/2006/relationships/hyperlink" Target="https://podminky.urs.cz/item/CS_URS_2024_02/952902221" TargetMode="External" /><Relationship Id="rId10" Type="http://schemas.openxmlformats.org/officeDocument/2006/relationships/hyperlink" Target="https://podminky.urs.cz/item/CS_URS_2024_02/952902611" TargetMode="External" /><Relationship Id="rId11" Type="http://schemas.openxmlformats.org/officeDocument/2006/relationships/hyperlink" Target="https://podminky.urs.cz/item/CS_URS_2024_02/966080103" TargetMode="External" /><Relationship Id="rId12" Type="http://schemas.openxmlformats.org/officeDocument/2006/relationships/hyperlink" Target="https://podminky.urs.cz/item/CS_URS_2024_02/968082016" TargetMode="External" /><Relationship Id="rId13" Type="http://schemas.openxmlformats.org/officeDocument/2006/relationships/hyperlink" Target="https://podminky.urs.cz/item/CS_URS_2024_02/968082017" TargetMode="External" /><Relationship Id="rId14" Type="http://schemas.openxmlformats.org/officeDocument/2006/relationships/hyperlink" Target="https://podminky.urs.cz/item/CS_URS_2024_02/977151122" TargetMode="External" /><Relationship Id="rId15" Type="http://schemas.openxmlformats.org/officeDocument/2006/relationships/hyperlink" Target="https://podminky.urs.cz/item/CS_URS_2024_02/978011191" TargetMode="External" /><Relationship Id="rId16" Type="http://schemas.openxmlformats.org/officeDocument/2006/relationships/hyperlink" Target="https://podminky.urs.cz/item/CS_URS_2024_02/978013191" TargetMode="External" /><Relationship Id="rId17" Type="http://schemas.openxmlformats.org/officeDocument/2006/relationships/hyperlink" Target="https://podminky.urs.cz/item/CS_URS_2024_02/997013213" TargetMode="External" /><Relationship Id="rId18" Type="http://schemas.openxmlformats.org/officeDocument/2006/relationships/hyperlink" Target="https://podminky.urs.cz/item/CS_URS_2024_02/997013213" TargetMode="External" /><Relationship Id="rId19" Type="http://schemas.openxmlformats.org/officeDocument/2006/relationships/hyperlink" Target="https://podminky.urs.cz/item/CS_URS_2022_01/997013635" TargetMode="External" /><Relationship Id="rId20" Type="http://schemas.openxmlformats.org/officeDocument/2006/relationships/hyperlink" Target="https://podminky.urs.cz/item/CS_URS_2024_02/997013804" TargetMode="External" /><Relationship Id="rId21" Type="http://schemas.openxmlformats.org/officeDocument/2006/relationships/hyperlink" Target="https://podminky.urs.cz/item/CS_URS_2022_01/997013813" TargetMode="External" /><Relationship Id="rId22" Type="http://schemas.openxmlformats.org/officeDocument/2006/relationships/hyperlink" Target="https://podminky.urs.cz/item/CS_URS_2022_01/997013871" TargetMode="External" /><Relationship Id="rId23" Type="http://schemas.openxmlformats.org/officeDocument/2006/relationships/hyperlink" Target="https://podminky.urs.cz/item/CS_URS_2024_02/998018002" TargetMode="External" /><Relationship Id="rId24" Type="http://schemas.openxmlformats.org/officeDocument/2006/relationships/hyperlink" Target="https://podminky.urs.cz/item/CS_URS_2024_02/741810001" TargetMode="External" /><Relationship Id="rId25" Type="http://schemas.openxmlformats.org/officeDocument/2006/relationships/hyperlink" Target="https://podminky.urs.cz/item/CS_URS_2024_02/751111811" TargetMode="External" /><Relationship Id="rId26" Type="http://schemas.openxmlformats.org/officeDocument/2006/relationships/hyperlink" Target="https://podminky.urs.cz/item/CS_URS_2024_02/998751121" TargetMode="External" /><Relationship Id="rId27" Type="http://schemas.openxmlformats.org/officeDocument/2006/relationships/hyperlink" Target="https://podminky.urs.cz/item/CS_URS_2024_02/764001114" TargetMode="External" /><Relationship Id="rId28" Type="http://schemas.openxmlformats.org/officeDocument/2006/relationships/hyperlink" Target="https://podminky.urs.cz/item/CS_URS_2024_02/764001801" TargetMode="External" /><Relationship Id="rId29" Type="http://schemas.openxmlformats.org/officeDocument/2006/relationships/hyperlink" Target="https://podminky.urs.cz/item/CS_URS_2024_02/764002851" TargetMode="External" /><Relationship Id="rId30" Type="http://schemas.openxmlformats.org/officeDocument/2006/relationships/hyperlink" Target="https://podminky.urs.cz/item/CS_URS_2024_02/764206105" TargetMode="External" /><Relationship Id="rId31" Type="http://schemas.openxmlformats.org/officeDocument/2006/relationships/hyperlink" Target="https://podminky.urs.cz/item/CS_URS_2024_02/998764122" TargetMode="External" /><Relationship Id="rId32" Type="http://schemas.openxmlformats.org/officeDocument/2006/relationships/hyperlink" Target="https://podminky.urs.cz/item/CS_URS_2024_02/766691812" TargetMode="External" /><Relationship Id="rId33" Type="http://schemas.openxmlformats.org/officeDocument/2006/relationships/hyperlink" Target="https://podminky.urs.cz/item/CS_URS_2024_02/766694126" TargetMode="External" /><Relationship Id="rId34" Type="http://schemas.openxmlformats.org/officeDocument/2006/relationships/hyperlink" Target="https://podminky.urs.cz/item/CS_URS_2024_02/998766122" TargetMode="External" /><Relationship Id="rId35" Type="http://schemas.openxmlformats.org/officeDocument/2006/relationships/hyperlink" Target="https://podminky.urs.cz/item/CS_URS_2024_02/781121011" TargetMode="External" /><Relationship Id="rId36" Type="http://schemas.openxmlformats.org/officeDocument/2006/relationships/hyperlink" Target="https://podminky.urs.cz/item/CS_URS_2024_02/781151012" TargetMode="External" /><Relationship Id="rId37" Type="http://schemas.openxmlformats.org/officeDocument/2006/relationships/hyperlink" Target="https://podminky.urs.cz/item/CS_URS_2024_02/781151014" TargetMode="External" /><Relationship Id="rId38" Type="http://schemas.openxmlformats.org/officeDocument/2006/relationships/hyperlink" Target="https://podminky.urs.cz/item/CS_URS_2024_02/781473810" TargetMode="External" /><Relationship Id="rId39" Type="http://schemas.openxmlformats.org/officeDocument/2006/relationships/hyperlink" Target="https://podminky.urs.cz/item/CS_URS_2024_02/781495211" TargetMode="External" /><Relationship Id="rId40" Type="http://schemas.openxmlformats.org/officeDocument/2006/relationships/hyperlink" Target="https://podminky.urs.cz/item/CS_URS_2024_02/781571161" TargetMode="External" /><Relationship Id="rId41" Type="http://schemas.openxmlformats.org/officeDocument/2006/relationships/hyperlink" Target="https://podminky.urs.cz/item/CS_URS_2024_02/998781122" TargetMode="External" /><Relationship Id="rId42" Type="http://schemas.openxmlformats.org/officeDocument/2006/relationships/hyperlink" Target="https://podminky.urs.cz/item/CS_URS_2024_02/784111001" TargetMode="External" /><Relationship Id="rId43" Type="http://schemas.openxmlformats.org/officeDocument/2006/relationships/hyperlink" Target="https://podminky.urs.cz/item/CS_URS_2024_02/784171111" TargetMode="External" /><Relationship Id="rId44" Type="http://schemas.openxmlformats.org/officeDocument/2006/relationships/hyperlink" Target="https://podminky.urs.cz/item/CS_URS_2024_02/784171121" TargetMode="External" /><Relationship Id="rId45" Type="http://schemas.openxmlformats.org/officeDocument/2006/relationships/hyperlink" Target="https://podminky.urs.cz/item/CS_URS_2024_02/784181101" TargetMode="External" /><Relationship Id="rId46" Type="http://schemas.openxmlformats.org/officeDocument/2006/relationships/hyperlink" Target="https://podminky.urs.cz/item/CS_URS_2024_02/784221101" TargetMode="External" /><Relationship Id="rId47" Type="http://schemas.openxmlformats.org/officeDocument/2006/relationships/hyperlink" Target="https://podminky.urs.cz/item/CS_URS_2024_02/784221131" TargetMode="External" /><Relationship Id="rId48" Type="http://schemas.openxmlformats.org/officeDocument/2006/relationships/hyperlink" Target="https://podminky.urs.cz/item/CS_URS_2024_02/998786122" TargetMode="External" /><Relationship Id="rId49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013254000" TargetMode="External" /><Relationship Id="rId2" Type="http://schemas.openxmlformats.org/officeDocument/2006/relationships/hyperlink" Target="https://podminky.urs.cz/item/CS_URS_2024_02/035002000" TargetMode="External" /><Relationship Id="rId3" Type="http://schemas.openxmlformats.org/officeDocument/2006/relationships/hyperlink" Target="https://podminky.urs.cz/item/CS_URS_2024_02/043002000" TargetMode="External" /><Relationship Id="rId4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19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21</v>
      </c>
      <c r="E8" s="25"/>
      <c r="F8" s="25"/>
      <c r="G8" s="25"/>
      <c r="H8" s="25"/>
      <c r="I8" s="25"/>
      <c r="J8" s="25"/>
      <c r="K8" s="30" t="s">
        <v>22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23</v>
      </c>
      <c r="AL8" s="25"/>
      <c r="AM8" s="25"/>
      <c r="AN8" s="36" t="s">
        <v>24</v>
      </c>
      <c r="AO8" s="25"/>
      <c r="AP8" s="25"/>
      <c r="AQ8" s="25"/>
      <c r="AR8" s="23"/>
      <c r="BE8" s="34"/>
      <c r="BS8" s="20" t="s">
        <v>6</v>
      </c>
    </row>
    <row r="9" s="1" customFormat="1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25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26</v>
      </c>
      <c r="AL10" s="25"/>
      <c r="AM10" s="25"/>
      <c r="AN10" s="30" t="s">
        <v>27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28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29</v>
      </c>
      <c r="AL11" s="25"/>
      <c r="AM11" s="25"/>
      <c r="AN11" s="30" t="s">
        <v>30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31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26</v>
      </c>
      <c r="AL13" s="25"/>
      <c r="AM13" s="25"/>
      <c r="AN13" s="37" t="s">
        <v>32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7" t="s">
        <v>32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29</v>
      </c>
      <c r="AL14" s="25"/>
      <c r="AM14" s="25"/>
      <c r="AN14" s="37" t="s">
        <v>32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33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26</v>
      </c>
      <c r="AL16" s="25"/>
      <c r="AM16" s="25"/>
      <c r="AN16" s="30" t="s">
        <v>34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35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29</v>
      </c>
      <c r="AL17" s="25"/>
      <c r="AM17" s="25"/>
      <c r="AN17" s="30" t="s">
        <v>36</v>
      </c>
      <c r="AO17" s="25"/>
      <c r="AP17" s="25"/>
      <c r="AQ17" s="25"/>
      <c r="AR17" s="23"/>
      <c r="BE17" s="34"/>
      <c r="BS17" s="20" t="s">
        <v>37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38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26</v>
      </c>
      <c r="AL19" s="25"/>
      <c r="AM19" s="25"/>
      <c r="AN19" s="30" t="s">
        <v>34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35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29</v>
      </c>
      <c r="AL20" s="25"/>
      <c r="AM20" s="25"/>
      <c r="AN20" s="30" t="s">
        <v>36</v>
      </c>
      <c r="AO20" s="25"/>
      <c r="AP20" s="25"/>
      <c r="AQ20" s="25"/>
      <c r="AR20" s="23"/>
      <c r="BE20" s="34"/>
      <c r="BS20" s="20" t="s">
        <v>4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39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39" t="s">
        <v>40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5"/>
      <c r="AQ25" s="25"/>
      <c r="AR25" s="23"/>
      <c r="BE25" s="34"/>
    </row>
    <row r="26" s="2" customFormat="1" ht="25.92" customHeight="1">
      <c r="A26" s="41"/>
      <c r="B26" s="42"/>
      <c r="C26" s="43"/>
      <c r="D26" s="44" t="s">
        <v>41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4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4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42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43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44</v>
      </c>
      <c r="AL28" s="48"/>
      <c r="AM28" s="48"/>
      <c r="AN28" s="48"/>
      <c r="AO28" s="48"/>
      <c r="AP28" s="43"/>
      <c r="AQ28" s="43"/>
      <c r="AR28" s="47"/>
      <c r="BE28" s="34"/>
    </row>
    <row r="29" s="3" customFormat="1" ht="14.4" customHeight="1">
      <c r="A29" s="3"/>
      <c r="B29" s="49"/>
      <c r="C29" s="50"/>
      <c r="D29" s="35" t="s">
        <v>45</v>
      </c>
      <c r="E29" s="50"/>
      <c r="F29" s="35" t="s">
        <v>46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5" t="s">
        <v>47</v>
      </c>
      <c r="G30" s="50"/>
      <c r="H30" s="50"/>
      <c r="I30" s="50"/>
      <c r="J30" s="50"/>
      <c r="K30" s="50"/>
      <c r="L30" s="51">
        <v>0.12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5" t="s">
        <v>48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5" t="s">
        <v>49</v>
      </c>
      <c r="G32" s="50"/>
      <c r="H32" s="50"/>
      <c r="I32" s="50"/>
      <c r="J32" s="50"/>
      <c r="K32" s="50"/>
      <c r="L32" s="51">
        <v>0.12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5" t="s">
        <v>50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51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52</v>
      </c>
      <c r="U35" s="57"/>
      <c r="V35" s="57"/>
      <c r="W35" s="57"/>
      <c r="X35" s="59" t="s">
        <v>53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6" t="s">
        <v>54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5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24_27_02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Individuální protihluková opatření u bytového domu Podzimní 412/1 v k.ú. Maloměřice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5" t="s">
        <v>21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>Podzimní 412/1, Brno - Maloměřice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5" t="s">
        <v>23</v>
      </c>
      <c r="AJ47" s="43"/>
      <c r="AK47" s="43"/>
      <c r="AL47" s="43"/>
      <c r="AM47" s="75" t="str">
        <f>IF(AN8= "","",AN8)</f>
        <v>22. 9. 2024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15.15" customHeight="1">
      <c r="A49" s="41"/>
      <c r="B49" s="42"/>
      <c r="C49" s="35" t="s">
        <v>25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>Správa železnic, státní organizace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5" t="s">
        <v>33</v>
      </c>
      <c r="AJ49" s="43"/>
      <c r="AK49" s="43"/>
      <c r="AL49" s="43"/>
      <c r="AM49" s="76" t="str">
        <f>IF(E17="","",E17)</f>
        <v>LD projekt s.r.o.</v>
      </c>
      <c r="AN49" s="67"/>
      <c r="AO49" s="67"/>
      <c r="AP49" s="67"/>
      <c r="AQ49" s="43"/>
      <c r="AR49" s="47"/>
      <c r="AS49" s="77" t="s">
        <v>55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5" t="s">
        <v>31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5" t="s">
        <v>38</v>
      </c>
      <c r="AJ50" s="43"/>
      <c r="AK50" s="43"/>
      <c r="AL50" s="43"/>
      <c r="AM50" s="76" t="str">
        <f>IF(E20="","",E20)</f>
        <v>LD projekt s.r.o.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56</v>
      </c>
      <c r="D52" s="90"/>
      <c r="E52" s="90"/>
      <c r="F52" s="90"/>
      <c r="G52" s="90"/>
      <c r="H52" s="91"/>
      <c r="I52" s="92" t="s">
        <v>57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58</v>
      </c>
      <c r="AH52" s="90"/>
      <c r="AI52" s="90"/>
      <c r="AJ52" s="90"/>
      <c r="AK52" s="90"/>
      <c r="AL52" s="90"/>
      <c r="AM52" s="90"/>
      <c r="AN52" s="92" t="s">
        <v>59</v>
      </c>
      <c r="AO52" s="90"/>
      <c r="AP52" s="90"/>
      <c r="AQ52" s="94" t="s">
        <v>60</v>
      </c>
      <c r="AR52" s="47"/>
      <c r="AS52" s="95" t="s">
        <v>61</v>
      </c>
      <c r="AT52" s="96" t="s">
        <v>62</v>
      </c>
      <c r="AU52" s="96" t="s">
        <v>63</v>
      </c>
      <c r="AV52" s="96" t="s">
        <v>64</v>
      </c>
      <c r="AW52" s="96" t="s">
        <v>65</v>
      </c>
      <c r="AX52" s="96" t="s">
        <v>66</v>
      </c>
      <c r="AY52" s="96" t="s">
        <v>67</v>
      </c>
      <c r="AZ52" s="96" t="s">
        <v>68</v>
      </c>
      <c r="BA52" s="96" t="s">
        <v>69</v>
      </c>
      <c r="BB52" s="96" t="s">
        <v>70</v>
      </c>
      <c r="BC52" s="96" t="s">
        <v>71</v>
      </c>
      <c r="BD52" s="97" t="s">
        <v>72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73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ROUND(SUM(AG55:AG56),2)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19</v>
      </c>
      <c r="AR54" s="107"/>
      <c r="AS54" s="108">
        <f>ROUND(SUM(AS55:AS56),2)</f>
        <v>0</v>
      </c>
      <c r="AT54" s="109">
        <f>ROUND(SUM(AV54:AW54),2)</f>
        <v>0</v>
      </c>
      <c r="AU54" s="110">
        <f>ROUND(SUM(AU55:AU56),5)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ROUND(SUM(AZ55:AZ56),2)</f>
        <v>0</v>
      </c>
      <c r="BA54" s="109">
        <f>ROUND(SUM(BA55:BA56),2)</f>
        <v>0</v>
      </c>
      <c r="BB54" s="109">
        <f>ROUND(SUM(BB55:BB56),2)</f>
        <v>0</v>
      </c>
      <c r="BC54" s="109">
        <f>ROUND(SUM(BC55:BC56),2)</f>
        <v>0</v>
      </c>
      <c r="BD54" s="111">
        <f>ROUND(SUM(BD55:BD56),2)</f>
        <v>0</v>
      </c>
      <c r="BE54" s="6"/>
      <c r="BS54" s="112" t="s">
        <v>74</v>
      </c>
      <c r="BT54" s="112" t="s">
        <v>75</v>
      </c>
      <c r="BU54" s="113" t="s">
        <v>76</v>
      </c>
      <c r="BV54" s="112" t="s">
        <v>77</v>
      </c>
      <c r="BW54" s="112" t="s">
        <v>5</v>
      </c>
      <c r="BX54" s="112" t="s">
        <v>78</v>
      </c>
      <c r="CL54" s="112" t="s">
        <v>19</v>
      </c>
    </row>
    <row r="55" s="7" customFormat="1" ht="37.5" customHeight="1">
      <c r="A55" s="114" t="s">
        <v>79</v>
      </c>
      <c r="B55" s="115"/>
      <c r="C55" s="116"/>
      <c r="D55" s="117" t="s">
        <v>80</v>
      </c>
      <c r="E55" s="117"/>
      <c r="F55" s="117"/>
      <c r="G55" s="117"/>
      <c r="H55" s="117"/>
      <c r="I55" s="118"/>
      <c r="J55" s="117" t="s">
        <v>81</v>
      </c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9">
        <f>'SO 101 - Individuální pro...'!J30</f>
        <v>0</v>
      </c>
      <c r="AH55" s="118"/>
      <c r="AI55" s="118"/>
      <c r="AJ55" s="118"/>
      <c r="AK55" s="118"/>
      <c r="AL55" s="118"/>
      <c r="AM55" s="118"/>
      <c r="AN55" s="119">
        <f>SUM(AG55,AT55)</f>
        <v>0</v>
      </c>
      <c r="AO55" s="118"/>
      <c r="AP55" s="118"/>
      <c r="AQ55" s="120" t="s">
        <v>82</v>
      </c>
      <c r="AR55" s="121"/>
      <c r="AS55" s="122">
        <v>0</v>
      </c>
      <c r="AT55" s="123">
        <f>ROUND(SUM(AV55:AW55),2)</f>
        <v>0</v>
      </c>
      <c r="AU55" s="124">
        <f>'SO 101 - Individuální pro...'!P93</f>
        <v>0</v>
      </c>
      <c r="AV55" s="123">
        <f>'SO 101 - Individuální pro...'!J33</f>
        <v>0</v>
      </c>
      <c r="AW55" s="123">
        <f>'SO 101 - Individuální pro...'!J34</f>
        <v>0</v>
      </c>
      <c r="AX55" s="123">
        <f>'SO 101 - Individuální pro...'!J35</f>
        <v>0</v>
      </c>
      <c r="AY55" s="123">
        <f>'SO 101 - Individuální pro...'!J36</f>
        <v>0</v>
      </c>
      <c r="AZ55" s="123">
        <f>'SO 101 - Individuální pro...'!F33</f>
        <v>0</v>
      </c>
      <c r="BA55" s="123">
        <f>'SO 101 - Individuální pro...'!F34</f>
        <v>0</v>
      </c>
      <c r="BB55" s="123">
        <f>'SO 101 - Individuální pro...'!F35</f>
        <v>0</v>
      </c>
      <c r="BC55" s="123">
        <f>'SO 101 - Individuální pro...'!F36</f>
        <v>0</v>
      </c>
      <c r="BD55" s="125">
        <f>'SO 101 - Individuální pro...'!F37</f>
        <v>0</v>
      </c>
      <c r="BE55" s="7"/>
      <c r="BT55" s="126" t="s">
        <v>83</v>
      </c>
      <c r="BV55" s="126" t="s">
        <v>77</v>
      </c>
      <c r="BW55" s="126" t="s">
        <v>84</v>
      </c>
      <c r="BX55" s="126" t="s">
        <v>5</v>
      </c>
      <c r="CL55" s="126" t="s">
        <v>19</v>
      </c>
      <c r="CM55" s="126" t="s">
        <v>83</v>
      </c>
    </row>
    <row r="56" s="7" customFormat="1" ht="24.75" customHeight="1">
      <c r="A56" s="114" t="s">
        <v>79</v>
      </c>
      <c r="B56" s="115"/>
      <c r="C56" s="116"/>
      <c r="D56" s="117" t="s">
        <v>85</v>
      </c>
      <c r="E56" s="117"/>
      <c r="F56" s="117"/>
      <c r="G56" s="117"/>
      <c r="H56" s="117"/>
      <c r="I56" s="118"/>
      <c r="J56" s="117" t="s">
        <v>86</v>
      </c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17"/>
      <c r="AC56" s="117"/>
      <c r="AD56" s="117"/>
      <c r="AE56" s="117"/>
      <c r="AF56" s="117"/>
      <c r="AG56" s="119">
        <f>'SO 98-98 - Všeobecný objekt'!J30</f>
        <v>0</v>
      </c>
      <c r="AH56" s="118"/>
      <c r="AI56" s="118"/>
      <c r="AJ56" s="118"/>
      <c r="AK56" s="118"/>
      <c r="AL56" s="118"/>
      <c r="AM56" s="118"/>
      <c r="AN56" s="119">
        <f>SUM(AG56,AT56)</f>
        <v>0</v>
      </c>
      <c r="AO56" s="118"/>
      <c r="AP56" s="118"/>
      <c r="AQ56" s="120" t="s">
        <v>82</v>
      </c>
      <c r="AR56" s="121"/>
      <c r="AS56" s="127">
        <v>0</v>
      </c>
      <c r="AT56" s="128">
        <f>ROUND(SUM(AV56:AW56),2)</f>
        <v>0</v>
      </c>
      <c r="AU56" s="129">
        <f>'SO 98-98 - Všeobecný objekt'!P83</f>
        <v>0</v>
      </c>
      <c r="AV56" s="128">
        <f>'SO 98-98 - Všeobecný objekt'!J33</f>
        <v>0</v>
      </c>
      <c r="AW56" s="128">
        <f>'SO 98-98 - Všeobecný objekt'!J34</f>
        <v>0</v>
      </c>
      <c r="AX56" s="128">
        <f>'SO 98-98 - Všeobecný objekt'!J35</f>
        <v>0</v>
      </c>
      <c r="AY56" s="128">
        <f>'SO 98-98 - Všeobecný objekt'!J36</f>
        <v>0</v>
      </c>
      <c r="AZ56" s="128">
        <f>'SO 98-98 - Všeobecný objekt'!F33</f>
        <v>0</v>
      </c>
      <c r="BA56" s="128">
        <f>'SO 98-98 - Všeobecný objekt'!F34</f>
        <v>0</v>
      </c>
      <c r="BB56" s="128">
        <f>'SO 98-98 - Všeobecný objekt'!F35</f>
        <v>0</v>
      </c>
      <c r="BC56" s="128">
        <f>'SO 98-98 - Všeobecný objekt'!F36</f>
        <v>0</v>
      </c>
      <c r="BD56" s="130">
        <f>'SO 98-98 - Všeobecný objekt'!F37</f>
        <v>0</v>
      </c>
      <c r="BE56" s="7"/>
      <c r="BT56" s="126" t="s">
        <v>83</v>
      </c>
      <c r="BV56" s="126" t="s">
        <v>77</v>
      </c>
      <c r="BW56" s="126" t="s">
        <v>87</v>
      </c>
      <c r="BX56" s="126" t="s">
        <v>5</v>
      </c>
      <c r="CL56" s="126" t="s">
        <v>19</v>
      </c>
      <c r="CM56" s="126" t="s">
        <v>83</v>
      </c>
    </row>
    <row r="57" s="2" customFormat="1" ht="30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7"/>
      <c r="AS57" s="41"/>
      <c r="AT57" s="41"/>
      <c r="AU57" s="41"/>
      <c r="AV57" s="41"/>
      <c r="AW57" s="41"/>
      <c r="AX57" s="41"/>
      <c r="AY57" s="41"/>
      <c r="AZ57" s="41"/>
      <c r="BA57" s="41"/>
      <c r="BB57" s="41"/>
      <c r="BC57" s="41"/>
      <c r="BD57" s="41"/>
      <c r="BE57" s="41"/>
    </row>
    <row r="58" s="2" customFormat="1" ht="6.96" customHeight="1">
      <c r="A58" s="41"/>
      <c r="B58" s="62"/>
      <c r="C58" s="63"/>
      <c r="D58" s="63"/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3"/>
      <c r="Z58" s="63"/>
      <c r="AA58" s="63"/>
      <c r="AB58" s="63"/>
      <c r="AC58" s="63"/>
      <c r="AD58" s="63"/>
      <c r="AE58" s="63"/>
      <c r="AF58" s="63"/>
      <c r="AG58" s="63"/>
      <c r="AH58" s="63"/>
      <c r="AI58" s="63"/>
      <c r="AJ58" s="63"/>
      <c r="AK58" s="63"/>
      <c r="AL58" s="63"/>
      <c r="AM58" s="63"/>
      <c r="AN58" s="63"/>
      <c r="AO58" s="63"/>
      <c r="AP58" s="63"/>
      <c r="AQ58" s="63"/>
      <c r="AR58" s="47"/>
      <c r="AS58" s="41"/>
      <c r="AT58" s="41"/>
      <c r="AU58" s="41"/>
      <c r="AV58" s="41"/>
      <c r="AW58" s="41"/>
      <c r="AX58" s="41"/>
      <c r="AY58" s="41"/>
      <c r="AZ58" s="41"/>
      <c r="BA58" s="41"/>
      <c r="BB58" s="41"/>
      <c r="BC58" s="41"/>
      <c r="BD58" s="41"/>
      <c r="BE58" s="41"/>
    </row>
  </sheetData>
  <sheetProtection sheet="1" formatColumns="0" formatRows="0" objects="1" scenarios="1" spinCount="100000" saltValue="7MZaWvRMCWc2eNyydwv//3POKHk5jK7/fK3bFAVos2rfLlhy+jzemzzjN+WZYYRwUWv6BNrldWSyoYTDQiN2Ew==" hashValue="g48DP0+f1ynQfOXQuFL2fNitMt7D/zK7vJHNX7mTTI86qX31N+B47jxDNvmFLT6HCiXNr4VNvICZlCPXH5oXnw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SO 101 - Individuální pro...'!C2" display="/"/>
    <hyperlink ref="A56" location="'SO 98-98 - Všeobecný objekt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84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83</v>
      </c>
    </row>
    <row r="4" s="1" customFormat="1" ht="24.96" customHeight="1">
      <c r="B4" s="23"/>
      <c r="D4" s="133" t="s">
        <v>88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stavby'!K6</f>
        <v>Individuální protihluková opatření u bytového domu Podzimní 412/1 v k.ú. Maloměřice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89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30" customHeight="1">
      <c r="A9" s="41"/>
      <c r="B9" s="47"/>
      <c r="C9" s="41"/>
      <c r="D9" s="41"/>
      <c r="E9" s="138" t="s">
        <v>90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22</v>
      </c>
      <c r="G12" s="41"/>
      <c r="H12" s="41"/>
      <c r="I12" s="135" t="s">
        <v>23</v>
      </c>
      <c r="J12" s="140" t="str">
        <f>'Rekapitulace stavby'!AN8</f>
        <v>22. 9. 2024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">
        <v>27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28</v>
      </c>
      <c r="F15" s="41"/>
      <c r="G15" s="41"/>
      <c r="H15" s="41"/>
      <c r="I15" s="135" t="s">
        <v>29</v>
      </c>
      <c r="J15" s="139" t="s">
        <v>30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31</v>
      </c>
      <c r="E17" s="41"/>
      <c r="F17" s="41"/>
      <c r="G17" s="41"/>
      <c r="H17" s="41"/>
      <c r="I17" s="135" t="s">
        <v>26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29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33</v>
      </c>
      <c r="E20" s="41"/>
      <c r="F20" s="41"/>
      <c r="G20" s="41"/>
      <c r="H20" s="41"/>
      <c r="I20" s="135" t="s">
        <v>26</v>
      </c>
      <c r="J20" s="139" t="s">
        <v>34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35</v>
      </c>
      <c r="F21" s="41"/>
      <c r="G21" s="41"/>
      <c r="H21" s="41"/>
      <c r="I21" s="135" t="s">
        <v>29</v>
      </c>
      <c r="J21" s="139" t="s">
        <v>36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38</v>
      </c>
      <c r="E23" s="41"/>
      <c r="F23" s="41"/>
      <c r="G23" s="41"/>
      <c r="H23" s="41"/>
      <c r="I23" s="135" t="s">
        <v>26</v>
      </c>
      <c r="J23" s="139" t="s">
        <v>34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35</v>
      </c>
      <c r="F24" s="41"/>
      <c r="G24" s="41"/>
      <c r="H24" s="41"/>
      <c r="I24" s="135" t="s">
        <v>29</v>
      </c>
      <c r="J24" s="139" t="s">
        <v>36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39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23.25" customHeight="1">
      <c r="A27" s="141"/>
      <c r="B27" s="142"/>
      <c r="C27" s="141"/>
      <c r="D27" s="141"/>
      <c r="E27" s="143" t="s">
        <v>91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41</v>
      </c>
      <c r="E30" s="41"/>
      <c r="F30" s="41"/>
      <c r="G30" s="41"/>
      <c r="H30" s="41"/>
      <c r="I30" s="41"/>
      <c r="J30" s="147">
        <f>ROUND(J93,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43</v>
      </c>
      <c r="G32" s="41"/>
      <c r="H32" s="41"/>
      <c r="I32" s="148" t="s">
        <v>42</v>
      </c>
      <c r="J32" s="148" t="s">
        <v>44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45</v>
      </c>
      <c r="E33" s="135" t="s">
        <v>46</v>
      </c>
      <c r="F33" s="150">
        <f>ROUND((SUM(BE93:BE439)),  2)</f>
        <v>0</v>
      </c>
      <c r="G33" s="41"/>
      <c r="H33" s="41"/>
      <c r="I33" s="151">
        <v>0.20999999999999999</v>
      </c>
      <c r="J33" s="150">
        <f>ROUND(((SUM(BE93:BE439))*I33),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47</v>
      </c>
      <c r="F34" s="150">
        <f>ROUND((SUM(BF93:BF439)),  2)</f>
        <v>0</v>
      </c>
      <c r="G34" s="41"/>
      <c r="H34" s="41"/>
      <c r="I34" s="151">
        <v>0.12</v>
      </c>
      <c r="J34" s="150">
        <f>ROUND(((SUM(BF93:BF439))*I34),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48</v>
      </c>
      <c r="F35" s="150">
        <f>ROUND((SUM(BG93:BG439)),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49</v>
      </c>
      <c r="F36" s="150">
        <f>ROUND((SUM(BH93:BH439)),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50</v>
      </c>
      <c r="F37" s="150">
        <f>ROUND((SUM(BI93:BI439)),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51</v>
      </c>
      <c r="E39" s="154"/>
      <c r="F39" s="154"/>
      <c r="G39" s="155" t="s">
        <v>52</v>
      </c>
      <c r="H39" s="156" t="s">
        <v>53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92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Individuální protihluková opatření u bytového domu Podzimní 412/1 v k.ú. Maloměřice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89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30" customHeight="1">
      <c r="A50" s="41"/>
      <c r="B50" s="42"/>
      <c r="C50" s="43"/>
      <c r="D50" s="43"/>
      <c r="E50" s="72" t="str">
        <f>E9</f>
        <v>SO 101 - Individuální protiihluková opatření u bytového domu Podzimní 412/1 v k.ú. Maloměřice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Podzimní 412/1, Brno - Maloměřice</v>
      </c>
      <c r="G52" s="43"/>
      <c r="H52" s="43"/>
      <c r="I52" s="35" t="s">
        <v>23</v>
      </c>
      <c r="J52" s="75" t="str">
        <f>IF(J12="","",J12)</f>
        <v>22. 9. 2024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>Správa železnic, státní organizace</v>
      </c>
      <c r="G54" s="43"/>
      <c r="H54" s="43"/>
      <c r="I54" s="35" t="s">
        <v>33</v>
      </c>
      <c r="J54" s="39" t="str">
        <f>E21</f>
        <v>LD projekt s.r.o.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38</v>
      </c>
      <c r="J55" s="39" t="str">
        <f>E24</f>
        <v>LD projekt s.r.o.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93</v>
      </c>
      <c r="D57" s="165"/>
      <c r="E57" s="165"/>
      <c r="F57" s="165"/>
      <c r="G57" s="165"/>
      <c r="H57" s="165"/>
      <c r="I57" s="165"/>
      <c r="J57" s="166" t="s">
        <v>94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73</v>
      </c>
      <c r="D59" s="43"/>
      <c r="E59" s="43"/>
      <c r="F59" s="43"/>
      <c r="G59" s="43"/>
      <c r="H59" s="43"/>
      <c r="I59" s="43"/>
      <c r="J59" s="105">
        <f>J93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95</v>
      </c>
    </row>
    <row r="60" s="9" customFormat="1" ht="24.96" customHeight="1">
      <c r="A60" s="9"/>
      <c r="B60" s="168"/>
      <c r="C60" s="169"/>
      <c r="D60" s="170" t="s">
        <v>96</v>
      </c>
      <c r="E60" s="171"/>
      <c r="F60" s="171"/>
      <c r="G60" s="171"/>
      <c r="H60" s="171"/>
      <c r="I60" s="171"/>
      <c r="J60" s="172">
        <f>J94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97</v>
      </c>
      <c r="E61" s="177"/>
      <c r="F61" s="177"/>
      <c r="G61" s="177"/>
      <c r="H61" s="177"/>
      <c r="I61" s="177"/>
      <c r="J61" s="178">
        <f>J95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4.88" customHeight="1">
      <c r="A62" s="10"/>
      <c r="B62" s="174"/>
      <c r="C62" s="175"/>
      <c r="D62" s="176" t="s">
        <v>98</v>
      </c>
      <c r="E62" s="177"/>
      <c r="F62" s="177"/>
      <c r="G62" s="177"/>
      <c r="H62" s="177"/>
      <c r="I62" s="177"/>
      <c r="J62" s="178">
        <f>J96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99</v>
      </c>
      <c r="E63" s="177"/>
      <c r="F63" s="177"/>
      <c r="G63" s="177"/>
      <c r="H63" s="177"/>
      <c r="I63" s="177"/>
      <c r="J63" s="178">
        <f>J154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100</v>
      </c>
      <c r="E64" s="177"/>
      <c r="F64" s="177"/>
      <c r="G64" s="177"/>
      <c r="H64" s="177"/>
      <c r="I64" s="177"/>
      <c r="J64" s="178">
        <f>J221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101</v>
      </c>
      <c r="E65" s="177"/>
      <c r="F65" s="177"/>
      <c r="G65" s="177"/>
      <c r="H65" s="177"/>
      <c r="I65" s="177"/>
      <c r="J65" s="178">
        <f>J240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8"/>
      <c r="C66" s="169"/>
      <c r="D66" s="170" t="s">
        <v>102</v>
      </c>
      <c r="E66" s="171"/>
      <c r="F66" s="171"/>
      <c r="G66" s="171"/>
      <c r="H66" s="171"/>
      <c r="I66" s="171"/>
      <c r="J66" s="172">
        <f>J243</f>
        <v>0</v>
      </c>
      <c r="K66" s="169"/>
      <c r="L66" s="173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4"/>
      <c r="C67" s="175"/>
      <c r="D67" s="176" t="s">
        <v>103</v>
      </c>
      <c r="E67" s="177"/>
      <c r="F67" s="177"/>
      <c r="G67" s="177"/>
      <c r="H67" s="177"/>
      <c r="I67" s="177"/>
      <c r="J67" s="178">
        <f>J244</f>
        <v>0</v>
      </c>
      <c r="K67" s="175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4"/>
      <c r="C68" s="175"/>
      <c r="D68" s="176" t="s">
        <v>104</v>
      </c>
      <c r="E68" s="177"/>
      <c r="F68" s="177"/>
      <c r="G68" s="177"/>
      <c r="H68" s="177"/>
      <c r="I68" s="177"/>
      <c r="J68" s="178">
        <f>J247</f>
        <v>0</v>
      </c>
      <c r="K68" s="175"/>
      <c r="L68" s="17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4"/>
      <c r="C69" s="175"/>
      <c r="D69" s="176" t="s">
        <v>105</v>
      </c>
      <c r="E69" s="177"/>
      <c r="F69" s="177"/>
      <c r="G69" s="177"/>
      <c r="H69" s="177"/>
      <c r="I69" s="177"/>
      <c r="J69" s="178">
        <f>J260</f>
        <v>0</v>
      </c>
      <c r="K69" s="175"/>
      <c r="L69" s="17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4"/>
      <c r="C70" s="175"/>
      <c r="D70" s="176" t="s">
        <v>106</v>
      </c>
      <c r="E70" s="177"/>
      <c r="F70" s="177"/>
      <c r="G70" s="177"/>
      <c r="H70" s="177"/>
      <c r="I70" s="177"/>
      <c r="J70" s="178">
        <f>J307</f>
        <v>0</v>
      </c>
      <c r="K70" s="175"/>
      <c r="L70" s="179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4"/>
      <c r="C71" s="175"/>
      <c r="D71" s="176" t="s">
        <v>107</v>
      </c>
      <c r="E71" s="177"/>
      <c r="F71" s="177"/>
      <c r="G71" s="177"/>
      <c r="H71" s="177"/>
      <c r="I71" s="177"/>
      <c r="J71" s="178">
        <f>J346</f>
        <v>0</v>
      </c>
      <c r="K71" s="175"/>
      <c r="L71" s="179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4"/>
      <c r="C72" s="175"/>
      <c r="D72" s="176" t="s">
        <v>108</v>
      </c>
      <c r="E72" s="177"/>
      <c r="F72" s="177"/>
      <c r="G72" s="177"/>
      <c r="H72" s="177"/>
      <c r="I72" s="177"/>
      <c r="J72" s="178">
        <f>J369</f>
        <v>0</v>
      </c>
      <c r="K72" s="175"/>
      <c r="L72" s="179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4"/>
      <c r="C73" s="175"/>
      <c r="D73" s="176" t="s">
        <v>109</v>
      </c>
      <c r="E73" s="177"/>
      <c r="F73" s="177"/>
      <c r="G73" s="177"/>
      <c r="H73" s="177"/>
      <c r="I73" s="177"/>
      <c r="J73" s="178">
        <f>J413</f>
        <v>0</v>
      </c>
      <c r="K73" s="175"/>
      <c r="L73" s="179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2" customFormat="1" ht="21.84" customHeight="1">
      <c r="A74" s="41"/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9" s="2" customFormat="1" ht="6.96" customHeight="1">
      <c r="A79" s="41"/>
      <c r="B79" s="64"/>
      <c r="C79" s="65"/>
      <c r="D79" s="65"/>
      <c r="E79" s="65"/>
      <c r="F79" s="65"/>
      <c r="G79" s="65"/>
      <c r="H79" s="65"/>
      <c r="I79" s="65"/>
      <c r="J79" s="65"/>
      <c r="K79" s="65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24.96" customHeight="1">
      <c r="A80" s="41"/>
      <c r="B80" s="42"/>
      <c r="C80" s="26" t="s">
        <v>110</v>
      </c>
      <c r="D80" s="43"/>
      <c r="E80" s="43"/>
      <c r="F80" s="43"/>
      <c r="G80" s="43"/>
      <c r="H80" s="43"/>
      <c r="I80" s="43"/>
      <c r="J80" s="43"/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6.96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2" customHeight="1">
      <c r="A82" s="41"/>
      <c r="B82" s="42"/>
      <c r="C82" s="35" t="s">
        <v>16</v>
      </c>
      <c r="D82" s="43"/>
      <c r="E82" s="43"/>
      <c r="F82" s="43"/>
      <c r="G82" s="43"/>
      <c r="H82" s="43"/>
      <c r="I82" s="43"/>
      <c r="J82" s="43"/>
      <c r="K82" s="43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6.5" customHeight="1">
      <c r="A83" s="41"/>
      <c r="B83" s="42"/>
      <c r="C83" s="43"/>
      <c r="D83" s="43"/>
      <c r="E83" s="163" t="str">
        <f>E7</f>
        <v>Individuální protihluková opatření u bytového domu Podzimní 412/1 v k.ú. Maloměřice</v>
      </c>
      <c r="F83" s="35"/>
      <c r="G83" s="35"/>
      <c r="H83" s="35"/>
      <c r="I83" s="43"/>
      <c r="J83" s="43"/>
      <c r="K83" s="43"/>
      <c r="L83" s="13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2" customHeight="1">
      <c r="A84" s="41"/>
      <c r="B84" s="42"/>
      <c r="C84" s="35" t="s">
        <v>89</v>
      </c>
      <c r="D84" s="43"/>
      <c r="E84" s="43"/>
      <c r="F84" s="43"/>
      <c r="G84" s="43"/>
      <c r="H84" s="43"/>
      <c r="I84" s="43"/>
      <c r="J84" s="43"/>
      <c r="K84" s="43"/>
      <c r="L84" s="13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30" customHeight="1">
      <c r="A85" s="41"/>
      <c r="B85" s="42"/>
      <c r="C85" s="43"/>
      <c r="D85" s="43"/>
      <c r="E85" s="72" t="str">
        <f>E9</f>
        <v>SO 101 - Individuální protiihluková opatření u bytového domu Podzimní 412/1 v k.ú. Maloměřice</v>
      </c>
      <c r="F85" s="43"/>
      <c r="G85" s="43"/>
      <c r="H85" s="43"/>
      <c r="I85" s="43"/>
      <c r="J85" s="43"/>
      <c r="K85" s="43"/>
      <c r="L85" s="13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6.96" customHeight="1">
      <c r="A86" s="41"/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13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2" customHeight="1">
      <c r="A87" s="41"/>
      <c r="B87" s="42"/>
      <c r="C87" s="35" t="s">
        <v>21</v>
      </c>
      <c r="D87" s="43"/>
      <c r="E87" s="43"/>
      <c r="F87" s="30" t="str">
        <f>F12</f>
        <v>Podzimní 412/1, Brno - Maloměřice</v>
      </c>
      <c r="G87" s="43"/>
      <c r="H87" s="43"/>
      <c r="I87" s="35" t="s">
        <v>23</v>
      </c>
      <c r="J87" s="75" t="str">
        <f>IF(J12="","",J12)</f>
        <v>22. 9. 2024</v>
      </c>
      <c r="K87" s="43"/>
      <c r="L87" s="13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6.96" customHeight="1">
      <c r="A88" s="41"/>
      <c r="B88" s="42"/>
      <c r="C88" s="43"/>
      <c r="D88" s="43"/>
      <c r="E88" s="43"/>
      <c r="F88" s="43"/>
      <c r="G88" s="43"/>
      <c r="H88" s="43"/>
      <c r="I88" s="43"/>
      <c r="J88" s="43"/>
      <c r="K88" s="43"/>
      <c r="L88" s="13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5.15" customHeight="1">
      <c r="A89" s="41"/>
      <c r="B89" s="42"/>
      <c r="C89" s="35" t="s">
        <v>25</v>
      </c>
      <c r="D89" s="43"/>
      <c r="E89" s="43"/>
      <c r="F89" s="30" t="str">
        <f>E15</f>
        <v>Správa železnic, státní organizace</v>
      </c>
      <c r="G89" s="43"/>
      <c r="H89" s="43"/>
      <c r="I89" s="35" t="s">
        <v>33</v>
      </c>
      <c r="J89" s="39" t="str">
        <f>E21</f>
        <v>LD projekt s.r.o.</v>
      </c>
      <c r="K89" s="43"/>
      <c r="L89" s="13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15.15" customHeight="1">
      <c r="A90" s="41"/>
      <c r="B90" s="42"/>
      <c r="C90" s="35" t="s">
        <v>31</v>
      </c>
      <c r="D90" s="43"/>
      <c r="E90" s="43"/>
      <c r="F90" s="30" t="str">
        <f>IF(E18="","",E18)</f>
        <v>Vyplň údaj</v>
      </c>
      <c r="G90" s="43"/>
      <c r="H90" s="43"/>
      <c r="I90" s="35" t="s">
        <v>38</v>
      </c>
      <c r="J90" s="39" t="str">
        <f>E24</f>
        <v>LD projekt s.r.o.</v>
      </c>
      <c r="K90" s="43"/>
      <c r="L90" s="137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0.32" customHeight="1">
      <c r="A91" s="41"/>
      <c r="B91" s="42"/>
      <c r="C91" s="43"/>
      <c r="D91" s="43"/>
      <c r="E91" s="43"/>
      <c r="F91" s="43"/>
      <c r="G91" s="43"/>
      <c r="H91" s="43"/>
      <c r="I91" s="43"/>
      <c r="J91" s="43"/>
      <c r="K91" s="43"/>
      <c r="L91" s="137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11" customFormat="1" ht="29.28" customHeight="1">
      <c r="A92" s="180"/>
      <c r="B92" s="181"/>
      <c r="C92" s="182" t="s">
        <v>111</v>
      </c>
      <c r="D92" s="183" t="s">
        <v>60</v>
      </c>
      <c r="E92" s="183" t="s">
        <v>56</v>
      </c>
      <c r="F92" s="183" t="s">
        <v>57</v>
      </c>
      <c r="G92" s="183" t="s">
        <v>112</v>
      </c>
      <c r="H92" s="183" t="s">
        <v>113</v>
      </c>
      <c r="I92" s="183" t="s">
        <v>114</v>
      </c>
      <c r="J92" s="183" t="s">
        <v>94</v>
      </c>
      <c r="K92" s="184" t="s">
        <v>115</v>
      </c>
      <c r="L92" s="185"/>
      <c r="M92" s="95" t="s">
        <v>19</v>
      </c>
      <c r="N92" s="96" t="s">
        <v>45</v>
      </c>
      <c r="O92" s="96" t="s">
        <v>116</v>
      </c>
      <c r="P92" s="96" t="s">
        <v>117</v>
      </c>
      <c r="Q92" s="96" t="s">
        <v>118</v>
      </c>
      <c r="R92" s="96" t="s">
        <v>119</v>
      </c>
      <c r="S92" s="96" t="s">
        <v>120</v>
      </c>
      <c r="T92" s="97" t="s">
        <v>121</v>
      </c>
      <c r="U92" s="180"/>
      <c r="V92" s="180"/>
      <c r="W92" s="180"/>
      <c r="X92" s="180"/>
      <c r="Y92" s="180"/>
      <c r="Z92" s="180"/>
      <c r="AA92" s="180"/>
      <c r="AB92" s="180"/>
      <c r="AC92" s="180"/>
      <c r="AD92" s="180"/>
      <c r="AE92" s="180"/>
    </row>
    <row r="93" s="2" customFormat="1" ht="22.8" customHeight="1">
      <c r="A93" s="41"/>
      <c r="B93" s="42"/>
      <c r="C93" s="102" t="s">
        <v>122</v>
      </c>
      <c r="D93" s="43"/>
      <c r="E93" s="43"/>
      <c r="F93" s="43"/>
      <c r="G93" s="43"/>
      <c r="H93" s="43"/>
      <c r="I93" s="43"/>
      <c r="J93" s="186">
        <f>BK93</f>
        <v>0</v>
      </c>
      <c r="K93" s="43"/>
      <c r="L93" s="47"/>
      <c r="M93" s="98"/>
      <c r="N93" s="187"/>
      <c r="O93" s="99"/>
      <c r="P93" s="188">
        <f>P94+P243</f>
        <v>0</v>
      </c>
      <c r="Q93" s="99"/>
      <c r="R93" s="188">
        <f>R94+R243</f>
        <v>1.3268726400000002</v>
      </c>
      <c r="S93" s="99"/>
      <c r="T93" s="189">
        <f>T94+T243</f>
        <v>1.7975654299999999</v>
      </c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74</v>
      </c>
      <c r="AU93" s="20" t="s">
        <v>95</v>
      </c>
      <c r="BK93" s="190">
        <f>BK94+BK243</f>
        <v>0</v>
      </c>
    </row>
    <row r="94" s="12" customFormat="1" ht="25.92" customHeight="1">
      <c r="A94" s="12"/>
      <c r="B94" s="191"/>
      <c r="C94" s="192"/>
      <c r="D94" s="193" t="s">
        <v>74</v>
      </c>
      <c r="E94" s="194" t="s">
        <v>123</v>
      </c>
      <c r="F94" s="194" t="s">
        <v>124</v>
      </c>
      <c r="G94" s="192"/>
      <c r="H94" s="192"/>
      <c r="I94" s="195"/>
      <c r="J94" s="196">
        <f>BK94</f>
        <v>0</v>
      </c>
      <c r="K94" s="192"/>
      <c r="L94" s="197"/>
      <c r="M94" s="198"/>
      <c r="N94" s="199"/>
      <c r="O94" s="199"/>
      <c r="P94" s="200">
        <f>P95+P154+P221+P240</f>
        <v>0</v>
      </c>
      <c r="Q94" s="199"/>
      <c r="R94" s="200">
        <f>R95+R154+R221+R240</f>
        <v>1.1288321600000002</v>
      </c>
      <c r="S94" s="199"/>
      <c r="T94" s="201">
        <f>T95+T154+T221+T240</f>
        <v>1.632825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2" t="s">
        <v>83</v>
      </c>
      <c r="AT94" s="203" t="s">
        <v>74</v>
      </c>
      <c r="AU94" s="203" t="s">
        <v>75</v>
      </c>
      <c r="AY94" s="202" t="s">
        <v>125</v>
      </c>
      <c r="BK94" s="204">
        <f>BK95+BK154+BK221+BK240</f>
        <v>0</v>
      </c>
    </row>
    <row r="95" s="12" customFormat="1" ht="22.8" customHeight="1">
      <c r="A95" s="12"/>
      <c r="B95" s="191"/>
      <c r="C95" s="192"/>
      <c r="D95" s="193" t="s">
        <v>74</v>
      </c>
      <c r="E95" s="205" t="s">
        <v>126</v>
      </c>
      <c r="F95" s="205" t="s">
        <v>127</v>
      </c>
      <c r="G95" s="192"/>
      <c r="H95" s="192"/>
      <c r="I95" s="195"/>
      <c r="J95" s="206">
        <f>BK95</f>
        <v>0</v>
      </c>
      <c r="K95" s="192"/>
      <c r="L95" s="197"/>
      <c r="M95" s="198"/>
      <c r="N95" s="199"/>
      <c r="O95" s="199"/>
      <c r="P95" s="200">
        <f>P96</f>
        <v>0</v>
      </c>
      <c r="Q95" s="199"/>
      <c r="R95" s="200">
        <f>R96</f>
        <v>1.1225651600000002</v>
      </c>
      <c r="S95" s="199"/>
      <c r="T95" s="201">
        <f>T96</f>
        <v>0.0051840000000000002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2" t="s">
        <v>83</v>
      </c>
      <c r="AT95" s="203" t="s">
        <v>74</v>
      </c>
      <c r="AU95" s="203" t="s">
        <v>83</v>
      </c>
      <c r="AY95" s="202" t="s">
        <v>125</v>
      </c>
      <c r="BK95" s="204">
        <f>BK96</f>
        <v>0</v>
      </c>
    </row>
    <row r="96" s="12" customFormat="1" ht="20.88" customHeight="1">
      <c r="A96" s="12"/>
      <c r="B96" s="191"/>
      <c r="C96" s="192"/>
      <c r="D96" s="193" t="s">
        <v>74</v>
      </c>
      <c r="E96" s="205" t="s">
        <v>128</v>
      </c>
      <c r="F96" s="205" t="s">
        <v>129</v>
      </c>
      <c r="G96" s="192"/>
      <c r="H96" s="192"/>
      <c r="I96" s="195"/>
      <c r="J96" s="206">
        <f>BK96</f>
        <v>0</v>
      </c>
      <c r="K96" s="192"/>
      <c r="L96" s="197"/>
      <c r="M96" s="198"/>
      <c r="N96" s="199"/>
      <c r="O96" s="199"/>
      <c r="P96" s="200">
        <f>SUM(P97:P153)</f>
        <v>0</v>
      </c>
      <c r="Q96" s="199"/>
      <c r="R96" s="200">
        <f>SUM(R97:R153)</f>
        <v>1.1225651600000002</v>
      </c>
      <c r="S96" s="199"/>
      <c r="T96" s="201">
        <f>SUM(T97:T153)</f>
        <v>0.0051840000000000002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2" t="s">
        <v>83</v>
      </c>
      <c r="AT96" s="203" t="s">
        <v>74</v>
      </c>
      <c r="AU96" s="203" t="s">
        <v>130</v>
      </c>
      <c r="AY96" s="202" t="s">
        <v>125</v>
      </c>
      <c r="BK96" s="204">
        <f>SUM(BK97:BK153)</f>
        <v>0</v>
      </c>
    </row>
    <row r="97" s="2" customFormat="1" ht="24.15" customHeight="1">
      <c r="A97" s="41"/>
      <c r="B97" s="42"/>
      <c r="C97" s="207" t="s">
        <v>83</v>
      </c>
      <c r="D97" s="207" t="s">
        <v>131</v>
      </c>
      <c r="E97" s="208" t="s">
        <v>132</v>
      </c>
      <c r="F97" s="209" t="s">
        <v>133</v>
      </c>
      <c r="G97" s="210" t="s">
        <v>134</v>
      </c>
      <c r="H97" s="211">
        <v>11.914</v>
      </c>
      <c r="I97" s="212"/>
      <c r="J97" s="213">
        <f>ROUND(I97*H97,2)</f>
        <v>0</v>
      </c>
      <c r="K97" s="209" t="s">
        <v>19</v>
      </c>
      <c r="L97" s="47"/>
      <c r="M97" s="214" t="s">
        <v>19</v>
      </c>
      <c r="N97" s="215" t="s">
        <v>47</v>
      </c>
      <c r="O97" s="87"/>
      <c r="P97" s="216">
        <f>O97*H97</f>
        <v>0</v>
      </c>
      <c r="Q97" s="216">
        <v>0.0032000000000000002</v>
      </c>
      <c r="R97" s="216">
        <f>Q97*H97</f>
        <v>0.0381248</v>
      </c>
      <c r="S97" s="216">
        <v>0</v>
      </c>
      <c r="T97" s="217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18" t="s">
        <v>135</v>
      </c>
      <c r="AT97" s="218" t="s">
        <v>131</v>
      </c>
      <c r="AU97" s="218" t="s">
        <v>136</v>
      </c>
      <c r="AY97" s="20" t="s">
        <v>125</v>
      </c>
      <c r="BE97" s="219">
        <f>IF(N97="základní",J97,0)</f>
        <v>0</v>
      </c>
      <c r="BF97" s="219">
        <f>IF(N97="snížená",J97,0)</f>
        <v>0</v>
      </c>
      <c r="BG97" s="219">
        <f>IF(N97="zákl. přenesená",J97,0)</f>
        <v>0</v>
      </c>
      <c r="BH97" s="219">
        <f>IF(N97="sníž. přenesená",J97,0)</f>
        <v>0</v>
      </c>
      <c r="BI97" s="219">
        <f>IF(N97="nulová",J97,0)</f>
        <v>0</v>
      </c>
      <c r="BJ97" s="20" t="s">
        <v>130</v>
      </c>
      <c r="BK97" s="219">
        <f>ROUND(I97*H97,2)</f>
        <v>0</v>
      </c>
      <c r="BL97" s="20" t="s">
        <v>135</v>
      </c>
      <c r="BM97" s="218" t="s">
        <v>137</v>
      </c>
    </row>
    <row r="98" s="13" customFormat="1">
      <c r="A98" s="13"/>
      <c r="B98" s="220"/>
      <c r="C98" s="221"/>
      <c r="D98" s="222" t="s">
        <v>138</v>
      </c>
      <c r="E98" s="223" t="s">
        <v>19</v>
      </c>
      <c r="F98" s="224" t="s">
        <v>139</v>
      </c>
      <c r="G98" s="221"/>
      <c r="H98" s="225">
        <v>2.5640000000000001</v>
      </c>
      <c r="I98" s="226"/>
      <c r="J98" s="221"/>
      <c r="K98" s="221"/>
      <c r="L98" s="227"/>
      <c r="M98" s="228"/>
      <c r="N98" s="229"/>
      <c r="O98" s="229"/>
      <c r="P98" s="229"/>
      <c r="Q98" s="229"/>
      <c r="R98" s="229"/>
      <c r="S98" s="229"/>
      <c r="T98" s="230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1" t="s">
        <v>138</v>
      </c>
      <c r="AU98" s="231" t="s">
        <v>136</v>
      </c>
      <c r="AV98" s="13" t="s">
        <v>130</v>
      </c>
      <c r="AW98" s="13" t="s">
        <v>37</v>
      </c>
      <c r="AX98" s="13" t="s">
        <v>75</v>
      </c>
      <c r="AY98" s="231" t="s">
        <v>125</v>
      </c>
    </row>
    <row r="99" s="13" customFormat="1">
      <c r="A99" s="13"/>
      <c r="B99" s="220"/>
      <c r="C99" s="221"/>
      <c r="D99" s="222" t="s">
        <v>138</v>
      </c>
      <c r="E99" s="223" t="s">
        <v>19</v>
      </c>
      <c r="F99" s="224" t="s">
        <v>140</v>
      </c>
      <c r="G99" s="221"/>
      <c r="H99" s="225">
        <v>4.3499999999999996</v>
      </c>
      <c r="I99" s="226"/>
      <c r="J99" s="221"/>
      <c r="K99" s="221"/>
      <c r="L99" s="227"/>
      <c r="M99" s="228"/>
      <c r="N99" s="229"/>
      <c r="O99" s="229"/>
      <c r="P99" s="229"/>
      <c r="Q99" s="229"/>
      <c r="R99" s="229"/>
      <c r="S99" s="229"/>
      <c r="T99" s="230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1" t="s">
        <v>138</v>
      </c>
      <c r="AU99" s="231" t="s">
        <v>136</v>
      </c>
      <c r="AV99" s="13" t="s">
        <v>130</v>
      </c>
      <c r="AW99" s="13" t="s">
        <v>37</v>
      </c>
      <c r="AX99" s="13" t="s">
        <v>75</v>
      </c>
      <c r="AY99" s="231" t="s">
        <v>125</v>
      </c>
    </row>
    <row r="100" s="13" customFormat="1">
      <c r="A100" s="13"/>
      <c r="B100" s="220"/>
      <c r="C100" s="221"/>
      <c r="D100" s="222" t="s">
        <v>138</v>
      </c>
      <c r="E100" s="223" t="s">
        <v>19</v>
      </c>
      <c r="F100" s="224" t="s">
        <v>141</v>
      </c>
      <c r="G100" s="221"/>
      <c r="H100" s="225">
        <v>1.8520000000000001</v>
      </c>
      <c r="I100" s="226"/>
      <c r="J100" s="221"/>
      <c r="K100" s="221"/>
      <c r="L100" s="227"/>
      <c r="M100" s="228"/>
      <c r="N100" s="229"/>
      <c r="O100" s="229"/>
      <c r="P100" s="229"/>
      <c r="Q100" s="229"/>
      <c r="R100" s="229"/>
      <c r="S100" s="229"/>
      <c r="T100" s="230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1" t="s">
        <v>138</v>
      </c>
      <c r="AU100" s="231" t="s">
        <v>136</v>
      </c>
      <c r="AV100" s="13" t="s">
        <v>130</v>
      </c>
      <c r="AW100" s="13" t="s">
        <v>37</v>
      </c>
      <c r="AX100" s="13" t="s">
        <v>75</v>
      </c>
      <c r="AY100" s="231" t="s">
        <v>125</v>
      </c>
    </row>
    <row r="101" s="13" customFormat="1">
      <c r="A101" s="13"/>
      <c r="B101" s="220"/>
      <c r="C101" s="221"/>
      <c r="D101" s="222" t="s">
        <v>138</v>
      </c>
      <c r="E101" s="223" t="s">
        <v>19</v>
      </c>
      <c r="F101" s="224" t="s">
        <v>142</v>
      </c>
      <c r="G101" s="221"/>
      <c r="H101" s="225">
        <v>3.1480000000000001</v>
      </c>
      <c r="I101" s="226"/>
      <c r="J101" s="221"/>
      <c r="K101" s="221"/>
      <c r="L101" s="227"/>
      <c r="M101" s="228"/>
      <c r="N101" s="229"/>
      <c r="O101" s="229"/>
      <c r="P101" s="229"/>
      <c r="Q101" s="229"/>
      <c r="R101" s="229"/>
      <c r="S101" s="229"/>
      <c r="T101" s="230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1" t="s">
        <v>138</v>
      </c>
      <c r="AU101" s="231" t="s">
        <v>136</v>
      </c>
      <c r="AV101" s="13" t="s">
        <v>130</v>
      </c>
      <c r="AW101" s="13" t="s">
        <v>37</v>
      </c>
      <c r="AX101" s="13" t="s">
        <v>75</v>
      </c>
      <c r="AY101" s="231" t="s">
        <v>125</v>
      </c>
    </row>
    <row r="102" s="14" customFormat="1">
      <c r="A102" s="14"/>
      <c r="B102" s="232"/>
      <c r="C102" s="233"/>
      <c r="D102" s="222" t="s">
        <v>138</v>
      </c>
      <c r="E102" s="234" t="s">
        <v>19</v>
      </c>
      <c r="F102" s="235" t="s">
        <v>143</v>
      </c>
      <c r="G102" s="233"/>
      <c r="H102" s="236">
        <v>11.914</v>
      </c>
      <c r="I102" s="237"/>
      <c r="J102" s="233"/>
      <c r="K102" s="233"/>
      <c r="L102" s="238"/>
      <c r="M102" s="239"/>
      <c r="N102" s="240"/>
      <c r="O102" s="240"/>
      <c r="P102" s="240"/>
      <c r="Q102" s="240"/>
      <c r="R102" s="240"/>
      <c r="S102" s="240"/>
      <c r="T102" s="241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2" t="s">
        <v>138</v>
      </c>
      <c r="AU102" s="242" t="s">
        <v>136</v>
      </c>
      <c r="AV102" s="14" t="s">
        <v>135</v>
      </c>
      <c r="AW102" s="14" t="s">
        <v>37</v>
      </c>
      <c r="AX102" s="14" t="s">
        <v>83</v>
      </c>
      <c r="AY102" s="242" t="s">
        <v>125</v>
      </c>
    </row>
    <row r="103" s="2" customFormat="1" ht="16.5" customHeight="1">
      <c r="A103" s="41"/>
      <c r="B103" s="42"/>
      <c r="C103" s="243" t="s">
        <v>130</v>
      </c>
      <c r="D103" s="243" t="s">
        <v>144</v>
      </c>
      <c r="E103" s="244" t="s">
        <v>145</v>
      </c>
      <c r="F103" s="245" t="s">
        <v>146</v>
      </c>
      <c r="G103" s="246" t="s">
        <v>147</v>
      </c>
      <c r="H103" s="247">
        <v>1.6100000000000001</v>
      </c>
      <c r="I103" s="248"/>
      <c r="J103" s="249">
        <f>ROUND(I103*H103,2)</f>
        <v>0</v>
      </c>
      <c r="K103" s="245" t="s">
        <v>148</v>
      </c>
      <c r="L103" s="250"/>
      <c r="M103" s="251" t="s">
        <v>19</v>
      </c>
      <c r="N103" s="252" t="s">
        <v>47</v>
      </c>
      <c r="O103" s="87"/>
      <c r="P103" s="216">
        <f>O103*H103</f>
        <v>0</v>
      </c>
      <c r="Q103" s="216">
        <v>0.0023999999999999998</v>
      </c>
      <c r="R103" s="216">
        <f>Q103*H103</f>
        <v>0.0038639999999999998</v>
      </c>
      <c r="S103" s="216">
        <v>0</v>
      </c>
      <c r="T103" s="217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18" t="s">
        <v>149</v>
      </c>
      <c r="AT103" s="218" t="s">
        <v>144</v>
      </c>
      <c r="AU103" s="218" t="s">
        <v>136</v>
      </c>
      <c r="AY103" s="20" t="s">
        <v>125</v>
      </c>
      <c r="BE103" s="219">
        <f>IF(N103="základní",J103,0)</f>
        <v>0</v>
      </c>
      <c r="BF103" s="219">
        <f>IF(N103="snížená",J103,0)</f>
        <v>0</v>
      </c>
      <c r="BG103" s="219">
        <f>IF(N103="zákl. přenesená",J103,0)</f>
        <v>0</v>
      </c>
      <c r="BH103" s="219">
        <f>IF(N103="sníž. přenesená",J103,0)</f>
        <v>0</v>
      </c>
      <c r="BI103" s="219">
        <f>IF(N103="nulová",J103,0)</f>
        <v>0</v>
      </c>
      <c r="BJ103" s="20" t="s">
        <v>130</v>
      </c>
      <c r="BK103" s="219">
        <f>ROUND(I103*H103,2)</f>
        <v>0</v>
      </c>
      <c r="BL103" s="20" t="s">
        <v>135</v>
      </c>
      <c r="BM103" s="218" t="s">
        <v>150</v>
      </c>
    </row>
    <row r="104" s="13" customFormat="1">
      <c r="A104" s="13"/>
      <c r="B104" s="220"/>
      <c r="C104" s="221"/>
      <c r="D104" s="222" t="s">
        <v>138</v>
      </c>
      <c r="E104" s="223" t="s">
        <v>19</v>
      </c>
      <c r="F104" s="224" t="s">
        <v>151</v>
      </c>
      <c r="G104" s="221"/>
      <c r="H104" s="225">
        <v>1.3999999999999999</v>
      </c>
      <c r="I104" s="226"/>
      <c r="J104" s="221"/>
      <c r="K104" s="221"/>
      <c r="L104" s="227"/>
      <c r="M104" s="228"/>
      <c r="N104" s="229"/>
      <c r="O104" s="229"/>
      <c r="P104" s="229"/>
      <c r="Q104" s="229"/>
      <c r="R104" s="229"/>
      <c r="S104" s="229"/>
      <c r="T104" s="230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1" t="s">
        <v>138</v>
      </c>
      <c r="AU104" s="231" t="s">
        <v>136</v>
      </c>
      <c r="AV104" s="13" t="s">
        <v>130</v>
      </c>
      <c r="AW104" s="13" t="s">
        <v>37</v>
      </c>
      <c r="AX104" s="13" t="s">
        <v>75</v>
      </c>
      <c r="AY104" s="231" t="s">
        <v>125</v>
      </c>
    </row>
    <row r="105" s="13" customFormat="1">
      <c r="A105" s="13"/>
      <c r="B105" s="220"/>
      <c r="C105" s="221"/>
      <c r="D105" s="222" t="s">
        <v>138</v>
      </c>
      <c r="E105" s="223" t="s">
        <v>19</v>
      </c>
      <c r="F105" s="224" t="s">
        <v>152</v>
      </c>
      <c r="G105" s="221"/>
      <c r="H105" s="225">
        <v>0.20999999999999999</v>
      </c>
      <c r="I105" s="226"/>
      <c r="J105" s="221"/>
      <c r="K105" s="221"/>
      <c r="L105" s="227"/>
      <c r="M105" s="228"/>
      <c r="N105" s="229"/>
      <c r="O105" s="229"/>
      <c r="P105" s="229"/>
      <c r="Q105" s="229"/>
      <c r="R105" s="229"/>
      <c r="S105" s="229"/>
      <c r="T105" s="230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1" t="s">
        <v>138</v>
      </c>
      <c r="AU105" s="231" t="s">
        <v>136</v>
      </c>
      <c r="AV105" s="13" t="s">
        <v>130</v>
      </c>
      <c r="AW105" s="13" t="s">
        <v>37</v>
      </c>
      <c r="AX105" s="13" t="s">
        <v>75</v>
      </c>
      <c r="AY105" s="231" t="s">
        <v>125</v>
      </c>
    </row>
    <row r="106" s="14" customFormat="1">
      <c r="A106" s="14"/>
      <c r="B106" s="232"/>
      <c r="C106" s="233"/>
      <c r="D106" s="222" t="s">
        <v>138</v>
      </c>
      <c r="E106" s="234" t="s">
        <v>19</v>
      </c>
      <c r="F106" s="235" t="s">
        <v>143</v>
      </c>
      <c r="G106" s="233"/>
      <c r="H106" s="236">
        <v>1.6099999999999999</v>
      </c>
      <c r="I106" s="237"/>
      <c r="J106" s="233"/>
      <c r="K106" s="233"/>
      <c r="L106" s="238"/>
      <c r="M106" s="239"/>
      <c r="N106" s="240"/>
      <c r="O106" s="240"/>
      <c r="P106" s="240"/>
      <c r="Q106" s="240"/>
      <c r="R106" s="240"/>
      <c r="S106" s="240"/>
      <c r="T106" s="241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2" t="s">
        <v>138</v>
      </c>
      <c r="AU106" s="242" t="s">
        <v>136</v>
      </c>
      <c r="AV106" s="14" t="s">
        <v>135</v>
      </c>
      <c r="AW106" s="14" t="s">
        <v>37</v>
      </c>
      <c r="AX106" s="14" t="s">
        <v>83</v>
      </c>
      <c r="AY106" s="242" t="s">
        <v>125</v>
      </c>
    </row>
    <row r="107" s="2" customFormat="1" ht="24.15" customHeight="1">
      <c r="A107" s="41"/>
      <c r="B107" s="42"/>
      <c r="C107" s="207" t="s">
        <v>136</v>
      </c>
      <c r="D107" s="207" t="s">
        <v>131</v>
      </c>
      <c r="E107" s="208" t="s">
        <v>153</v>
      </c>
      <c r="F107" s="209" t="s">
        <v>154</v>
      </c>
      <c r="G107" s="210" t="s">
        <v>147</v>
      </c>
      <c r="H107" s="211">
        <v>15.91</v>
      </c>
      <c r="I107" s="212"/>
      <c r="J107" s="213">
        <f>ROUND(I107*H107,2)</f>
        <v>0</v>
      </c>
      <c r="K107" s="209" t="s">
        <v>19</v>
      </c>
      <c r="L107" s="47"/>
      <c r="M107" s="214" t="s">
        <v>19</v>
      </c>
      <c r="N107" s="215" t="s">
        <v>47</v>
      </c>
      <c r="O107" s="87"/>
      <c r="P107" s="216">
        <f>O107*H107</f>
        <v>0</v>
      </c>
      <c r="Q107" s="216">
        <v>0.033579999999999999</v>
      </c>
      <c r="R107" s="216">
        <f>Q107*H107</f>
        <v>0.5342578</v>
      </c>
      <c r="S107" s="216">
        <v>0</v>
      </c>
      <c r="T107" s="217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18" t="s">
        <v>135</v>
      </c>
      <c r="AT107" s="218" t="s">
        <v>131</v>
      </c>
      <c r="AU107" s="218" t="s">
        <v>136</v>
      </c>
      <c r="AY107" s="20" t="s">
        <v>125</v>
      </c>
      <c r="BE107" s="219">
        <f>IF(N107="základní",J107,0)</f>
        <v>0</v>
      </c>
      <c r="BF107" s="219">
        <f>IF(N107="snížená",J107,0)</f>
        <v>0</v>
      </c>
      <c r="BG107" s="219">
        <f>IF(N107="zákl. přenesená",J107,0)</f>
        <v>0</v>
      </c>
      <c r="BH107" s="219">
        <f>IF(N107="sníž. přenesená",J107,0)</f>
        <v>0</v>
      </c>
      <c r="BI107" s="219">
        <f>IF(N107="nulová",J107,0)</f>
        <v>0</v>
      </c>
      <c r="BJ107" s="20" t="s">
        <v>130</v>
      </c>
      <c r="BK107" s="219">
        <f>ROUND(I107*H107,2)</f>
        <v>0</v>
      </c>
      <c r="BL107" s="20" t="s">
        <v>135</v>
      </c>
      <c r="BM107" s="218" t="s">
        <v>155</v>
      </c>
    </row>
    <row r="108" s="13" customFormat="1">
      <c r="A108" s="13"/>
      <c r="B108" s="220"/>
      <c r="C108" s="221"/>
      <c r="D108" s="222" t="s">
        <v>138</v>
      </c>
      <c r="E108" s="223" t="s">
        <v>19</v>
      </c>
      <c r="F108" s="224" t="s">
        <v>156</v>
      </c>
      <c r="G108" s="221"/>
      <c r="H108" s="225">
        <v>3.5369999999999999</v>
      </c>
      <c r="I108" s="226"/>
      <c r="J108" s="221"/>
      <c r="K108" s="221"/>
      <c r="L108" s="227"/>
      <c r="M108" s="228"/>
      <c r="N108" s="229"/>
      <c r="O108" s="229"/>
      <c r="P108" s="229"/>
      <c r="Q108" s="229"/>
      <c r="R108" s="229"/>
      <c r="S108" s="229"/>
      <c r="T108" s="230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1" t="s">
        <v>138</v>
      </c>
      <c r="AU108" s="231" t="s">
        <v>136</v>
      </c>
      <c r="AV108" s="13" t="s">
        <v>130</v>
      </c>
      <c r="AW108" s="13" t="s">
        <v>37</v>
      </c>
      <c r="AX108" s="13" t="s">
        <v>75</v>
      </c>
      <c r="AY108" s="231" t="s">
        <v>125</v>
      </c>
    </row>
    <row r="109" s="13" customFormat="1">
      <c r="A109" s="13"/>
      <c r="B109" s="220"/>
      <c r="C109" s="221"/>
      <c r="D109" s="222" t="s">
        <v>138</v>
      </c>
      <c r="E109" s="223" t="s">
        <v>19</v>
      </c>
      <c r="F109" s="224" t="s">
        <v>157</v>
      </c>
      <c r="G109" s="221"/>
      <c r="H109" s="225">
        <v>5.9340000000000002</v>
      </c>
      <c r="I109" s="226"/>
      <c r="J109" s="221"/>
      <c r="K109" s="221"/>
      <c r="L109" s="227"/>
      <c r="M109" s="228"/>
      <c r="N109" s="229"/>
      <c r="O109" s="229"/>
      <c r="P109" s="229"/>
      <c r="Q109" s="229"/>
      <c r="R109" s="229"/>
      <c r="S109" s="229"/>
      <c r="T109" s="230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1" t="s">
        <v>138</v>
      </c>
      <c r="AU109" s="231" t="s">
        <v>136</v>
      </c>
      <c r="AV109" s="13" t="s">
        <v>130</v>
      </c>
      <c r="AW109" s="13" t="s">
        <v>37</v>
      </c>
      <c r="AX109" s="13" t="s">
        <v>75</v>
      </c>
      <c r="AY109" s="231" t="s">
        <v>125</v>
      </c>
    </row>
    <row r="110" s="13" customFormat="1">
      <c r="A110" s="13"/>
      <c r="B110" s="220"/>
      <c r="C110" s="221"/>
      <c r="D110" s="222" t="s">
        <v>138</v>
      </c>
      <c r="E110" s="223" t="s">
        <v>19</v>
      </c>
      <c r="F110" s="224" t="s">
        <v>158</v>
      </c>
      <c r="G110" s="221"/>
      <c r="H110" s="225">
        <v>2.2200000000000002</v>
      </c>
      <c r="I110" s="226"/>
      <c r="J110" s="221"/>
      <c r="K110" s="221"/>
      <c r="L110" s="227"/>
      <c r="M110" s="228"/>
      <c r="N110" s="229"/>
      <c r="O110" s="229"/>
      <c r="P110" s="229"/>
      <c r="Q110" s="229"/>
      <c r="R110" s="229"/>
      <c r="S110" s="229"/>
      <c r="T110" s="230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1" t="s">
        <v>138</v>
      </c>
      <c r="AU110" s="231" t="s">
        <v>136</v>
      </c>
      <c r="AV110" s="13" t="s">
        <v>130</v>
      </c>
      <c r="AW110" s="13" t="s">
        <v>37</v>
      </c>
      <c r="AX110" s="13" t="s">
        <v>75</v>
      </c>
      <c r="AY110" s="231" t="s">
        <v>125</v>
      </c>
    </row>
    <row r="111" s="13" customFormat="1">
      <c r="A111" s="13"/>
      <c r="B111" s="220"/>
      <c r="C111" s="221"/>
      <c r="D111" s="222" t="s">
        <v>138</v>
      </c>
      <c r="E111" s="223" t="s">
        <v>19</v>
      </c>
      <c r="F111" s="224" t="s">
        <v>159</v>
      </c>
      <c r="G111" s="221"/>
      <c r="H111" s="225">
        <v>4.2190000000000003</v>
      </c>
      <c r="I111" s="226"/>
      <c r="J111" s="221"/>
      <c r="K111" s="221"/>
      <c r="L111" s="227"/>
      <c r="M111" s="228"/>
      <c r="N111" s="229"/>
      <c r="O111" s="229"/>
      <c r="P111" s="229"/>
      <c r="Q111" s="229"/>
      <c r="R111" s="229"/>
      <c r="S111" s="229"/>
      <c r="T111" s="230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1" t="s">
        <v>138</v>
      </c>
      <c r="AU111" s="231" t="s">
        <v>136</v>
      </c>
      <c r="AV111" s="13" t="s">
        <v>130</v>
      </c>
      <c r="AW111" s="13" t="s">
        <v>37</v>
      </c>
      <c r="AX111" s="13" t="s">
        <v>75</v>
      </c>
      <c r="AY111" s="231" t="s">
        <v>125</v>
      </c>
    </row>
    <row r="112" s="14" customFormat="1">
      <c r="A112" s="14"/>
      <c r="B112" s="232"/>
      <c r="C112" s="233"/>
      <c r="D112" s="222" t="s">
        <v>138</v>
      </c>
      <c r="E112" s="234" t="s">
        <v>19</v>
      </c>
      <c r="F112" s="235" t="s">
        <v>143</v>
      </c>
      <c r="G112" s="233"/>
      <c r="H112" s="236">
        <v>15.91</v>
      </c>
      <c r="I112" s="237"/>
      <c r="J112" s="233"/>
      <c r="K112" s="233"/>
      <c r="L112" s="238"/>
      <c r="M112" s="239"/>
      <c r="N112" s="240"/>
      <c r="O112" s="240"/>
      <c r="P112" s="240"/>
      <c r="Q112" s="240"/>
      <c r="R112" s="240"/>
      <c r="S112" s="240"/>
      <c r="T112" s="241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2" t="s">
        <v>138</v>
      </c>
      <c r="AU112" s="242" t="s">
        <v>136</v>
      </c>
      <c r="AV112" s="14" t="s">
        <v>135</v>
      </c>
      <c r="AW112" s="14" t="s">
        <v>37</v>
      </c>
      <c r="AX112" s="14" t="s">
        <v>83</v>
      </c>
      <c r="AY112" s="242" t="s">
        <v>125</v>
      </c>
    </row>
    <row r="113" s="2" customFormat="1" ht="16.5" customHeight="1">
      <c r="A113" s="41"/>
      <c r="B113" s="42"/>
      <c r="C113" s="207" t="s">
        <v>135</v>
      </c>
      <c r="D113" s="207" t="s">
        <v>131</v>
      </c>
      <c r="E113" s="208" t="s">
        <v>160</v>
      </c>
      <c r="F113" s="209" t="s">
        <v>161</v>
      </c>
      <c r="G113" s="210" t="s">
        <v>134</v>
      </c>
      <c r="H113" s="211">
        <v>39.950000000000003</v>
      </c>
      <c r="I113" s="212"/>
      <c r="J113" s="213">
        <f>ROUND(I113*H113,2)</f>
        <v>0</v>
      </c>
      <c r="K113" s="209" t="s">
        <v>148</v>
      </c>
      <c r="L113" s="47"/>
      <c r="M113" s="214" t="s">
        <v>19</v>
      </c>
      <c r="N113" s="215" t="s">
        <v>47</v>
      </c>
      <c r="O113" s="87"/>
      <c r="P113" s="216">
        <f>O113*H113</f>
        <v>0</v>
      </c>
      <c r="Q113" s="216">
        <v>0</v>
      </c>
      <c r="R113" s="216">
        <f>Q113*H113</f>
        <v>0</v>
      </c>
      <c r="S113" s="216">
        <v>0</v>
      </c>
      <c r="T113" s="217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18" t="s">
        <v>135</v>
      </c>
      <c r="AT113" s="218" t="s">
        <v>131</v>
      </c>
      <c r="AU113" s="218" t="s">
        <v>136</v>
      </c>
      <c r="AY113" s="20" t="s">
        <v>125</v>
      </c>
      <c r="BE113" s="219">
        <f>IF(N113="základní",J113,0)</f>
        <v>0</v>
      </c>
      <c r="BF113" s="219">
        <f>IF(N113="snížená",J113,0)</f>
        <v>0</v>
      </c>
      <c r="BG113" s="219">
        <f>IF(N113="zákl. přenesená",J113,0)</f>
        <v>0</v>
      </c>
      <c r="BH113" s="219">
        <f>IF(N113="sníž. přenesená",J113,0)</f>
        <v>0</v>
      </c>
      <c r="BI113" s="219">
        <f>IF(N113="nulová",J113,0)</f>
        <v>0</v>
      </c>
      <c r="BJ113" s="20" t="s">
        <v>130</v>
      </c>
      <c r="BK113" s="219">
        <f>ROUND(I113*H113,2)</f>
        <v>0</v>
      </c>
      <c r="BL113" s="20" t="s">
        <v>135</v>
      </c>
      <c r="BM113" s="218" t="s">
        <v>162</v>
      </c>
    </row>
    <row r="114" s="2" customFormat="1">
      <c r="A114" s="41"/>
      <c r="B114" s="42"/>
      <c r="C114" s="43"/>
      <c r="D114" s="253" t="s">
        <v>163</v>
      </c>
      <c r="E114" s="43"/>
      <c r="F114" s="254" t="s">
        <v>164</v>
      </c>
      <c r="G114" s="43"/>
      <c r="H114" s="43"/>
      <c r="I114" s="255"/>
      <c r="J114" s="43"/>
      <c r="K114" s="43"/>
      <c r="L114" s="47"/>
      <c r="M114" s="256"/>
      <c r="N114" s="257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163</v>
      </c>
      <c r="AU114" s="20" t="s">
        <v>136</v>
      </c>
    </row>
    <row r="115" s="13" customFormat="1">
      <c r="A115" s="13"/>
      <c r="B115" s="220"/>
      <c r="C115" s="221"/>
      <c r="D115" s="222" t="s">
        <v>138</v>
      </c>
      <c r="E115" s="223" t="s">
        <v>19</v>
      </c>
      <c r="F115" s="224" t="s">
        <v>165</v>
      </c>
      <c r="G115" s="221"/>
      <c r="H115" s="225">
        <v>5.4900000000000002</v>
      </c>
      <c r="I115" s="226"/>
      <c r="J115" s="221"/>
      <c r="K115" s="221"/>
      <c r="L115" s="227"/>
      <c r="M115" s="228"/>
      <c r="N115" s="229"/>
      <c r="O115" s="229"/>
      <c r="P115" s="229"/>
      <c r="Q115" s="229"/>
      <c r="R115" s="229"/>
      <c r="S115" s="229"/>
      <c r="T115" s="230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1" t="s">
        <v>138</v>
      </c>
      <c r="AU115" s="231" t="s">
        <v>136</v>
      </c>
      <c r="AV115" s="13" t="s">
        <v>130</v>
      </c>
      <c r="AW115" s="13" t="s">
        <v>37</v>
      </c>
      <c r="AX115" s="13" t="s">
        <v>75</v>
      </c>
      <c r="AY115" s="231" t="s">
        <v>125</v>
      </c>
    </row>
    <row r="116" s="13" customFormat="1">
      <c r="A116" s="13"/>
      <c r="B116" s="220"/>
      <c r="C116" s="221"/>
      <c r="D116" s="222" t="s">
        <v>138</v>
      </c>
      <c r="E116" s="223" t="s">
        <v>19</v>
      </c>
      <c r="F116" s="224" t="s">
        <v>166</v>
      </c>
      <c r="G116" s="221"/>
      <c r="H116" s="225">
        <v>4.6500000000000004</v>
      </c>
      <c r="I116" s="226"/>
      <c r="J116" s="221"/>
      <c r="K116" s="221"/>
      <c r="L116" s="227"/>
      <c r="M116" s="228"/>
      <c r="N116" s="229"/>
      <c r="O116" s="229"/>
      <c r="P116" s="229"/>
      <c r="Q116" s="229"/>
      <c r="R116" s="229"/>
      <c r="S116" s="229"/>
      <c r="T116" s="230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1" t="s">
        <v>138</v>
      </c>
      <c r="AU116" s="231" t="s">
        <v>136</v>
      </c>
      <c r="AV116" s="13" t="s">
        <v>130</v>
      </c>
      <c r="AW116" s="13" t="s">
        <v>37</v>
      </c>
      <c r="AX116" s="13" t="s">
        <v>75</v>
      </c>
      <c r="AY116" s="231" t="s">
        <v>125</v>
      </c>
    </row>
    <row r="117" s="13" customFormat="1">
      <c r="A117" s="13"/>
      <c r="B117" s="220"/>
      <c r="C117" s="221"/>
      <c r="D117" s="222" t="s">
        <v>138</v>
      </c>
      <c r="E117" s="223" t="s">
        <v>19</v>
      </c>
      <c r="F117" s="224" t="s">
        <v>167</v>
      </c>
      <c r="G117" s="221"/>
      <c r="H117" s="225">
        <v>9.9600000000000009</v>
      </c>
      <c r="I117" s="226"/>
      <c r="J117" s="221"/>
      <c r="K117" s="221"/>
      <c r="L117" s="227"/>
      <c r="M117" s="228"/>
      <c r="N117" s="229"/>
      <c r="O117" s="229"/>
      <c r="P117" s="229"/>
      <c r="Q117" s="229"/>
      <c r="R117" s="229"/>
      <c r="S117" s="229"/>
      <c r="T117" s="230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1" t="s">
        <v>138</v>
      </c>
      <c r="AU117" s="231" t="s">
        <v>136</v>
      </c>
      <c r="AV117" s="13" t="s">
        <v>130</v>
      </c>
      <c r="AW117" s="13" t="s">
        <v>37</v>
      </c>
      <c r="AX117" s="13" t="s">
        <v>75</v>
      </c>
      <c r="AY117" s="231" t="s">
        <v>125</v>
      </c>
    </row>
    <row r="118" s="13" customFormat="1">
      <c r="A118" s="13"/>
      <c r="B118" s="220"/>
      <c r="C118" s="221"/>
      <c r="D118" s="222" t="s">
        <v>138</v>
      </c>
      <c r="E118" s="223" t="s">
        <v>19</v>
      </c>
      <c r="F118" s="224" t="s">
        <v>168</v>
      </c>
      <c r="G118" s="221"/>
      <c r="H118" s="225">
        <v>9.3000000000000007</v>
      </c>
      <c r="I118" s="226"/>
      <c r="J118" s="221"/>
      <c r="K118" s="221"/>
      <c r="L118" s="227"/>
      <c r="M118" s="228"/>
      <c r="N118" s="229"/>
      <c r="O118" s="229"/>
      <c r="P118" s="229"/>
      <c r="Q118" s="229"/>
      <c r="R118" s="229"/>
      <c r="S118" s="229"/>
      <c r="T118" s="230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1" t="s">
        <v>138</v>
      </c>
      <c r="AU118" s="231" t="s">
        <v>136</v>
      </c>
      <c r="AV118" s="13" t="s">
        <v>130</v>
      </c>
      <c r="AW118" s="13" t="s">
        <v>37</v>
      </c>
      <c r="AX118" s="13" t="s">
        <v>75</v>
      </c>
      <c r="AY118" s="231" t="s">
        <v>125</v>
      </c>
    </row>
    <row r="119" s="13" customFormat="1">
      <c r="A119" s="13"/>
      <c r="B119" s="220"/>
      <c r="C119" s="221"/>
      <c r="D119" s="222" t="s">
        <v>138</v>
      </c>
      <c r="E119" s="223" t="s">
        <v>19</v>
      </c>
      <c r="F119" s="224" t="s">
        <v>169</v>
      </c>
      <c r="G119" s="221"/>
      <c r="H119" s="225">
        <v>5.75</v>
      </c>
      <c r="I119" s="226"/>
      <c r="J119" s="221"/>
      <c r="K119" s="221"/>
      <c r="L119" s="227"/>
      <c r="M119" s="228"/>
      <c r="N119" s="229"/>
      <c r="O119" s="229"/>
      <c r="P119" s="229"/>
      <c r="Q119" s="229"/>
      <c r="R119" s="229"/>
      <c r="S119" s="229"/>
      <c r="T119" s="230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1" t="s">
        <v>138</v>
      </c>
      <c r="AU119" s="231" t="s">
        <v>136</v>
      </c>
      <c r="AV119" s="13" t="s">
        <v>130</v>
      </c>
      <c r="AW119" s="13" t="s">
        <v>37</v>
      </c>
      <c r="AX119" s="13" t="s">
        <v>75</v>
      </c>
      <c r="AY119" s="231" t="s">
        <v>125</v>
      </c>
    </row>
    <row r="120" s="13" customFormat="1">
      <c r="A120" s="13"/>
      <c r="B120" s="220"/>
      <c r="C120" s="221"/>
      <c r="D120" s="222" t="s">
        <v>138</v>
      </c>
      <c r="E120" s="223" t="s">
        <v>19</v>
      </c>
      <c r="F120" s="224" t="s">
        <v>170</v>
      </c>
      <c r="G120" s="221"/>
      <c r="H120" s="225">
        <v>4.7999999999999998</v>
      </c>
      <c r="I120" s="226"/>
      <c r="J120" s="221"/>
      <c r="K120" s="221"/>
      <c r="L120" s="227"/>
      <c r="M120" s="228"/>
      <c r="N120" s="229"/>
      <c r="O120" s="229"/>
      <c r="P120" s="229"/>
      <c r="Q120" s="229"/>
      <c r="R120" s="229"/>
      <c r="S120" s="229"/>
      <c r="T120" s="230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1" t="s">
        <v>138</v>
      </c>
      <c r="AU120" s="231" t="s">
        <v>136</v>
      </c>
      <c r="AV120" s="13" t="s">
        <v>130</v>
      </c>
      <c r="AW120" s="13" t="s">
        <v>37</v>
      </c>
      <c r="AX120" s="13" t="s">
        <v>75</v>
      </c>
      <c r="AY120" s="231" t="s">
        <v>125</v>
      </c>
    </row>
    <row r="121" s="14" customFormat="1">
      <c r="A121" s="14"/>
      <c r="B121" s="232"/>
      <c r="C121" s="233"/>
      <c r="D121" s="222" t="s">
        <v>138</v>
      </c>
      <c r="E121" s="234" t="s">
        <v>19</v>
      </c>
      <c r="F121" s="235" t="s">
        <v>143</v>
      </c>
      <c r="G121" s="233"/>
      <c r="H121" s="236">
        <v>39.950000000000003</v>
      </c>
      <c r="I121" s="237"/>
      <c r="J121" s="233"/>
      <c r="K121" s="233"/>
      <c r="L121" s="238"/>
      <c r="M121" s="239"/>
      <c r="N121" s="240"/>
      <c r="O121" s="240"/>
      <c r="P121" s="240"/>
      <c r="Q121" s="240"/>
      <c r="R121" s="240"/>
      <c r="S121" s="240"/>
      <c r="T121" s="241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2" t="s">
        <v>138</v>
      </c>
      <c r="AU121" s="242" t="s">
        <v>136</v>
      </c>
      <c r="AV121" s="14" t="s">
        <v>135</v>
      </c>
      <c r="AW121" s="14" t="s">
        <v>37</v>
      </c>
      <c r="AX121" s="14" t="s">
        <v>83</v>
      </c>
      <c r="AY121" s="242" t="s">
        <v>125</v>
      </c>
    </row>
    <row r="122" s="2" customFormat="1" ht="16.5" customHeight="1">
      <c r="A122" s="41"/>
      <c r="B122" s="42"/>
      <c r="C122" s="243" t="s">
        <v>171</v>
      </c>
      <c r="D122" s="243" t="s">
        <v>144</v>
      </c>
      <c r="E122" s="244" t="s">
        <v>172</v>
      </c>
      <c r="F122" s="245" t="s">
        <v>173</v>
      </c>
      <c r="G122" s="246" t="s">
        <v>134</v>
      </c>
      <c r="H122" s="247">
        <v>6.3140000000000001</v>
      </c>
      <c r="I122" s="248"/>
      <c r="J122" s="249">
        <f>ROUND(I122*H122,2)</f>
        <v>0</v>
      </c>
      <c r="K122" s="245" t="s">
        <v>148</v>
      </c>
      <c r="L122" s="250"/>
      <c r="M122" s="251" t="s">
        <v>19</v>
      </c>
      <c r="N122" s="252" t="s">
        <v>47</v>
      </c>
      <c r="O122" s="87"/>
      <c r="P122" s="216">
        <f>O122*H122</f>
        <v>0</v>
      </c>
      <c r="Q122" s="216">
        <v>0.00012</v>
      </c>
      <c r="R122" s="216">
        <f>Q122*H122</f>
        <v>0.00075768000000000005</v>
      </c>
      <c r="S122" s="216">
        <v>0</v>
      </c>
      <c r="T122" s="217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18" t="s">
        <v>149</v>
      </c>
      <c r="AT122" s="218" t="s">
        <v>144</v>
      </c>
      <c r="AU122" s="218" t="s">
        <v>136</v>
      </c>
      <c r="AY122" s="20" t="s">
        <v>125</v>
      </c>
      <c r="BE122" s="219">
        <f>IF(N122="základní",J122,0)</f>
        <v>0</v>
      </c>
      <c r="BF122" s="219">
        <f>IF(N122="snížená",J122,0)</f>
        <v>0</v>
      </c>
      <c r="BG122" s="219">
        <f>IF(N122="zákl. přenesená",J122,0)</f>
        <v>0</v>
      </c>
      <c r="BH122" s="219">
        <f>IF(N122="sníž. přenesená",J122,0)</f>
        <v>0</v>
      </c>
      <c r="BI122" s="219">
        <f>IF(N122="nulová",J122,0)</f>
        <v>0</v>
      </c>
      <c r="BJ122" s="20" t="s">
        <v>130</v>
      </c>
      <c r="BK122" s="219">
        <f>ROUND(I122*H122,2)</f>
        <v>0</v>
      </c>
      <c r="BL122" s="20" t="s">
        <v>135</v>
      </c>
      <c r="BM122" s="218" t="s">
        <v>174</v>
      </c>
    </row>
    <row r="123" s="13" customFormat="1">
      <c r="A123" s="13"/>
      <c r="B123" s="220"/>
      <c r="C123" s="221"/>
      <c r="D123" s="222" t="s">
        <v>138</v>
      </c>
      <c r="E123" s="223" t="s">
        <v>19</v>
      </c>
      <c r="F123" s="224" t="s">
        <v>165</v>
      </c>
      <c r="G123" s="221"/>
      <c r="H123" s="225">
        <v>5.4900000000000002</v>
      </c>
      <c r="I123" s="226"/>
      <c r="J123" s="221"/>
      <c r="K123" s="221"/>
      <c r="L123" s="227"/>
      <c r="M123" s="228"/>
      <c r="N123" s="229"/>
      <c r="O123" s="229"/>
      <c r="P123" s="229"/>
      <c r="Q123" s="229"/>
      <c r="R123" s="229"/>
      <c r="S123" s="229"/>
      <c r="T123" s="230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1" t="s">
        <v>138</v>
      </c>
      <c r="AU123" s="231" t="s">
        <v>136</v>
      </c>
      <c r="AV123" s="13" t="s">
        <v>130</v>
      </c>
      <c r="AW123" s="13" t="s">
        <v>37</v>
      </c>
      <c r="AX123" s="13" t="s">
        <v>75</v>
      </c>
      <c r="AY123" s="231" t="s">
        <v>125</v>
      </c>
    </row>
    <row r="124" s="13" customFormat="1">
      <c r="A124" s="13"/>
      <c r="B124" s="220"/>
      <c r="C124" s="221"/>
      <c r="D124" s="222" t="s">
        <v>138</v>
      </c>
      <c r="E124" s="223" t="s">
        <v>19</v>
      </c>
      <c r="F124" s="224" t="s">
        <v>175</v>
      </c>
      <c r="G124" s="221"/>
      <c r="H124" s="225">
        <v>0.82399999999999995</v>
      </c>
      <c r="I124" s="226"/>
      <c r="J124" s="221"/>
      <c r="K124" s="221"/>
      <c r="L124" s="227"/>
      <c r="M124" s="228"/>
      <c r="N124" s="229"/>
      <c r="O124" s="229"/>
      <c r="P124" s="229"/>
      <c r="Q124" s="229"/>
      <c r="R124" s="229"/>
      <c r="S124" s="229"/>
      <c r="T124" s="230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1" t="s">
        <v>138</v>
      </c>
      <c r="AU124" s="231" t="s">
        <v>136</v>
      </c>
      <c r="AV124" s="13" t="s">
        <v>130</v>
      </c>
      <c r="AW124" s="13" t="s">
        <v>37</v>
      </c>
      <c r="AX124" s="13" t="s">
        <v>75</v>
      </c>
      <c r="AY124" s="231" t="s">
        <v>125</v>
      </c>
    </row>
    <row r="125" s="14" customFormat="1">
      <c r="A125" s="14"/>
      <c r="B125" s="232"/>
      <c r="C125" s="233"/>
      <c r="D125" s="222" t="s">
        <v>138</v>
      </c>
      <c r="E125" s="234" t="s">
        <v>19</v>
      </c>
      <c r="F125" s="235" t="s">
        <v>143</v>
      </c>
      <c r="G125" s="233"/>
      <c r="H125" s="236">
        <v>6.3140000000000001</v>
      </c>
      <c r="I125" s="237"/>
      <c r="J125" s="233"/>
      <c r="K125" s="233"/>
      <c r="L125" s="238"/>
      <c r="M125" s="239"/>
      <c r="N125" s="240"/>
      <c r="O125" s="240"/>
      <c r="P125" s="240"/>
      <c r="Q125" s="240"/>
      <c r="R125" s="240"/>
      <c r="S125" s="240"/>
      <c r="T125" s="241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2" t="s">
        <v>138</v>
      </c>
      <c r="AU125" s="242" t="s">
        <v>136</v>
      </c>
      <c r="AV125" s="14" t="s">
        <v>135</v>
      </c>
      <c r="AW125" s="14" t="s">
        <v>37</v>
      </c>
      <c r="AX125" s="14" t="s">
        <v>83</v>
      </c>
      <c r="AY125" s="242" t="s">
        <v>125</v>
      </c>
    </row>
    <row r="126" s="2" customFormat="1" ht="16.5" customHeight="1">
      <c r="A126" s="41"/>
      <c r="B126" s="42"/>
      <c r="C126" s="243" t="s">
        <v>126</v>
      </c>
      <c r="D126" s="243" t="s">
        <v>144</v>
      </c>
      <c r="E126" s="244" t="s">
        <v>176</v>
      </c>
      <c r="F126" s="245" t="s">
        <v>177</v>
      </c>
      <c r="G126" s="246" t="s">
        <v>134</v>
      </c>
      <c r="H126" s="247">
        <v>41.609000000000002</v>
      </c>
      <c r="I126" s="248"/>
      <c r="J126" s="249">
        <f>ROUND(I126*H126,2)</f>
        <v>0</v>
      </c>
      <c r="K126" s="245" t="s">
        <v>148</v>
      </c>
      <c r="L126" s="250"/>
      <c r="M126" s="251" t="s">
        <v>19</v>
      </c>
      <c r="N126" s="252" t="s">
        <v>47</v>
      </c>
      <c r="O126" s="87"/>
      <c r="P126" s="216">
        <f>O126*H126</f>
        <v>0</v>
      </c>
      <c r="Q126" s="216">
        <v>4.0000000000000003E-05</v>
      </c>
      <c r="R126" s="216">
        <f>Q126*H126</f>
        <v>0.0016643600000000001</v>
      </c>
      <c r="S126" s="216">
        <v>0</v>
      </c>
      <c r="T126" s="217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18" t="s">
        <v>149</v>
      </c>
      <c r="AT126" s="218" t="s">
        <v>144</v>
      </c>
      <c r="AU126" s="218" t="s">
        <v>136</v>
      </c>
      <c r="AY126" s="20" t="s">
        <v>125</v>
      </c>
      <c r="BE126" s="219">
        <f>IF(N126="základní",J126,0)</f>
        <v>0</v>
      </c>
      <c r="BF126" s="219">
        <f>IF(N126="snížená",J126,0)</f>
        <v>0</v>
      </c>
      <c r="BG126" s="219">
        <f>IF(N126="zákl. přenesená",J126,0)</f>
        <v>0</v>
      </c>
      <c r="BH126" s="219">
        <f>IF(N126="sníž. přenesená",J126,0)</f>
        <v>0</v>
      </c>
      <c r="BI126" s="219">
        <f>IF(N126="nulová",J126,0)</f>
        <v>0</v>
      </c>
      <c r="BJ126" s="20" t="s">
        <v>130</v>
      </c>
      <c r="BK126" s="219">
        <f>ROUND(I126*H126,2)</f>
        <v>0</v>
      </c>
      <c r="BL126" s="20" t="s">
        <v>135</v>
      </c>
      <c r="BM126" s="218" t="s">
        <v>178</v>
      </c>
    </row>
    <row r="127" s="13" customFormat="1">
      <c r="A127" s="13"/>
      <c r="B127" s="220"/>
      <c r="C127" s="221"/>
      <c r="D127" s="222" t="s">
        <v>138</v>
      </c>
      <c r="E127" s="223" t="s">
        <v>19</v>
      </c>
      <c r="F127" s="224" t="s">
        <v>166</v>
      </c>
      <c r="G127" s="221"/>
      <c r="H127" s="225">
        <v>4.6500000000000004</v>
      </c>
      <c r="I127" s="226"/>
      <c r="J127" s="221"/>
      <c r="K127" s="221"/>
      <c r="L127" s="227"/>
      <c r="M127" s="228"/>
      <c r="N127" s="229"/>
      <c r="O127" s="229"/>
      <c r="P127" s="229"/>
      <c r="Q127" s="229"/>
      <c r="R127" s="229"/>
      <c r="S127" s="229"/>
      <c r="T127" s="230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1" t="s">
        <v>138</v>
      </c>
      <c r="AU127" s="231" t="s">
        <v>136</v>
      </c>
      <c r="AV127" s="13" t="s">
        <v>130</v>
      </c>
      <c r="AW127" s="13" t="s">
        <v>37</v>
      </c>
      <c r="AX127" s="13" t="s">
        <v>75</v>
      </c>
      <c r="AY127" s="231" t="s">
        <v>125</v>
      </c>
    </row>
    <row r="128" s="13" customFormat="1">
      <c r="A128" s="13"/>
      <c r="B128" s="220"/>
      <c r="C128" s="221"/>
      <c r="D128" s="222" t="s">
        <v>138</v>
      </c>
      <c r="E128" s="223" t="s">
        <v>19</v>
      </c>
      <c r="F128" s="224" t="s">
        <v>167</v>
      </c>
      <c r="G128" s="221"/>
      <c r="H128" s="225">
        <v>9.9600000000000009</v>
      </c>
      <c r="I128" s="226"/>
      <c r="J128" s="221"/>
      <c r="K128" s="221"/>
      <c r="L128" s="227"/>
      <c r="M128" s="228"/>
      <c r="N128" s="229"/>
      <c r="O128" s="229"/>
      <c r="P128" s="229"/>
      <c r="Q128" s="229"/>
      <c r="R128" s="229"/>
      <c r="S128" s="229"/>
      <c r="T128" s="230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1" t="s">
        <v>138</v>
      </c>
      <c r="AU128" s="231" t="s">
        <v>136</v>
      </c>
      <c r="AV128" s="13" t="s">
        <v>130</v>
      </c>
      <c r="AW128" s="13" t="s">
        <v>37</v>
      </c>
      <c r="AX128" s="13" t="s">
        <v>75</v>
      </c>
      <c r="AY128" s="231" t="s">
        <v>125</v>
      </c>
    </row>
    <row r="129" s="13" customFormat="1">
      <c r="A129" s="13"/>
      <c r="B129" s="220"/>
      <c r="C129" s="221"/>
      <c r="D129" s="222" t="s">
        <v>138</v>
      </c>
      <c r="E129" s="223" t="s">
        <v>19</v>
      </c>
      <c r="F129" s="224" t="s">
        <v>168</v>
      </c>
      <c r="G129" s="221"/>
      <c r="H129" s="225">
        <v>9.3000000000000007</v>
      </c>
      <c r="I129" s="226"/>
      <c r="J129" s="221"/>
      <c r="K129" s="221"/>
      <c r="L129" s="227"/>
      <c r="M129" s="228"/>
      <c r="N129" s="229"/>
      <c r="O129" s="229"/>
      <c r="P129" s="229"/>
      <c r="Q129" s="229"/>
      <c r="R129" s="229"/>
      <c r="S129" s="229"/>
      <c r="T129" s="230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1" t="s">
        <v>138</v>
      </c>
      <c r="AU129" s="231" t="s">
        <v>136</v>
      </c>
      <c r="AV129" s="13" t="s">
        <v>130</v>
      </c>
      <c r="AW129" s="13" t="s">
        <v>37</v>
      </c>
      <c r="AX129" s="13" t="s">
        <v>75</v>
      </c>
      <c r="AY129" s="231" t="s">
        <v>125</v>
      </c>
    </row>
    <row r="130" s="13" customFormat="1">
      <c r="A130" s="13"/>
      <c r="B130" s="220"/>
      <c r="C130" s="221"/>
      <c r="D130" s="222" t="s">
        <v>138</v>
      </c>
      <c r="E130" s="223" t="s">
        <v>19</v>
      </c>
      <c r="F130" s="224" t="s">
        <v>169</v>
      </c>
      <c r="G130" s="221"/>
      <c r="H130" s="225">
        <v>5.75</v>
      </c>
      <c r="I130" s="226"/>
      <c r="J130" s="221"/>
      <c r="K130" s="221"/>
      <c r="L130" s="227"/>
      <c r="M130" s="228"/>
      <c r="N130" s="229"/>
      <c r="O130" s="229"/>
      <c r="P130" s="229"/>
      <c r="Q130" s="229"/>
      <c r="R130" s="229"/>
      <c r="S130" s="229"/>
      <c r="T130" s="230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1" t="s">
        <v>138</v>
      </c>
      <c r="AU130" s="231" t="s">
        <v>136</v>
      </c>
      <c r="AV130" s="13" t="s">
        <v>130</v>
      </c>
      <c r="AW130" s="13" t="s">
        <v>37</v>
      </c>
      <c r="AX130" s="13" t="s">
        <v>75</v>
      </c>
      <c r="AY130" s="231" t="s">
        <v>125</v>
      </c>
    </row>
    <row r="131" s="13" customFormat="1">
      <c r="A131" s="13"/>
      <c r="B131" s="220"/>
      <c r="C131" s="221"/>
      <c r="D131" s="222" t="s">
        <v>138</v>
      </c>
      <c r="E131" s="223" t="s">
        <v>19</v>
      </c>
      <c r="F131" s="224" t="s">
        <v>170</v>
      </c>
      <c r="G131" s="221"/>
      <c r="H131" s="225">
        <v>4.7999999999999998</v>
      </c>
      <c r="I131" s="226"/>
      <c r="J131" s="221"/>
      <c r="K131" s="221"/>
      <c r="L131" s="227"/>
      <c r="M131" s="228"/>
      <c r="N131" s="229"/>
      <c r="O131" s="229"/>
      <c r="P131" s="229"/>
      <c r="Q131" s="229"/>
      <c r="R131" s="229"/>
      <c r="S131" s="229"/>
      <c r="T131" s="230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1" t="s">
        <v>138</v>
      </c>
      <c r="AU131" s="231" t="s">
        <v>136</v>
      </c>
      <c r="AV131" s="13" t="s">
        <v>130</v>
      </c>
      <c r="AW131" s="13" t="s">
        <v>37</v>
      </c>
      <c r="AX131" s="13" t="s">
        <v>75</v>
      </c>
      <c r="AY131" s="231" t="s">
        <v>125</v>
      </c>
    </row>
    <row r="132" s="15" customFormat="1">
      <c r="A132" s="15"/>
      <c r="B132" s="258"/>
      <c r="C132" s="259"/>
      <c r="D132" s="222" t="s">
        <v>138</v>
      </c>
      <c r="E132" s="260" t="s">
        <v>19</v>
      </c>
      <c r="F132" s="261" t="s">
        <v>179</v>
      </c>
      <c r="G132" s="259"/>
      <c r="H132" s="262">
        <v>34.460000000000001</v>
      </c>
      <c r="I132" s="263"/>
      <c r="J132" s="259"/>
      <c r="K132" s="259"/>
      <c r="L132" s="264"/>
      <c r="M132" s="265"/>
      <c r="N132" s="266"/>
      <c r="O132" s="266"/>
      <c r="P132" s="266"/>
      <c r="Q132" s="266"/>
      <c r="R132" s="266"/>
      <c r="S132" s="266"/>
      <c r="T132" s="267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68" t="s">
        <v>138</v>
      </c>
      <c r="AU132" s="268" t="s">
        <v>136</v>
      </c>
      <c r="AV132" s="15" t="s">
        <v>136</v>
      </c>
      <c r="AW132" s="15" t="s">
        <v>37</v>
      </c>
      <c r="AX132" s="15" t="s">
        <v>75</v>
      </c>
      <c r="AY132" s="268" t="s">
        <v>125</v>
      </c>
    </row>
    <row r="133" s="13" customFormat="1">
      <c r="A133" s="13"/>
      <c r="B133" s="220"/>
      <c r="C133" s="221"/>
      <c r="D133" s="222" t="s">
        <v>138</v>
      </c>
      <c r="E133" s="223" t="s">
        <v>19</v>
      </c>
      <c r="F133" s="224" t="s">
        <v>180</v>
      </c>
      <c r="G133" s="221"/>
      <c r="H133" s="225">
        <v>5.1680000000000001</v>
      </c>
      <c r="I133" s="226"/>
      <c r="J133" s="221"/>
      <c r="K133" s="221"/>
      <c r="L133" s="227"/>
      <c r="M133" s="228"/>
      <c r="N133" s="229"/>
      <c r="O133" s="229"/>
      <c r="P133" s="229"/>
      <c r="Q133" s="229"/>
      <c r="R133" s="229"/>
      <c r="S133" s="229"/>
      <c r="T133" s="23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1" t="s">
        <v>138</v>
      </c>
      <c r="AU133" s="231" t="s">
        <v>136</v>
      </c>
      <c r="AV133" s="13" t="s">
        <v>130</v>
      </c>
      <c r="AW133" s="13" t="s">
        <v>37</v>
      </c>
      <c r="AX133" s="13" t="s">
        <v>75</v>
      </c>
      <c r="AY133" s="231" t="s">
        <v>125</v>
      </c>
    </row>
    <row r="134" s="14" customFormat="1">
      <c r="A134" s="14"/>
      <c r="B134" s="232"/>
      <c r="C134" s="233"/>
      <c r="D134" s="222" t="s">
        <v>138</v>
      </c>
      <c r="E134" s="234" t="s">
        <v>19</v>
      </c>
      <c r="F134" s="235" t="s">
        <v>143</v>
      </c>
      <c r="G134" s="233"/>
      <c r="H134" s="236">
        <v>39.628</v>
      </c>
      <c r="I134" s="237"/>
      <c r="J134" s="233"/>
      <c r="K134" s="233"/>
      <c r="L134" s="238"/>
      <c r="M134" s="239"/>
      <c r="N134" s="240"/>
      <c r="O134" s="240"/>
      <c r="P134" s="240"/>
      <c r="Q134" s="240"/>
      <c r="R134" s="240"/>
      <c r="S134" s="240"/>
      <c r="T134" s="241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2" t="s">
        <v>138</v>
      </c>
      <c r="AU134" s="242" t="s">
        <v>136</v>
      </c>
      <c r="AV134" s="14" t="s">
        <v>135</v>
      </c>
      <c r="AW134" s="14" t="s">
        <v>37</v>
      </c>
      <c r="AX134" s="14" t="s">
        <v>83</v>
      </c>
      <c r="AY134" s="242" t="s">
        <v>125</v>
      </c>
    </row>
    <row r="135" s="13" customFormat="1">
      <c r="A135" s="13"/>
      <c r="B135" s="220"/>
      <c r="C135" s="221"/>
      <c r="D135" s="222" t="s">
        <v>138</v>
      </c>
      <c r="E135" s="221"/>
      <c r="F135" s="224" t="s">
        <v>181</v>
      </c>
      <c r="G135" s="221"/>
      <c r="H135" s="225">
        <v>41.609000000000002</v>
      </c>
      <c r="I135" s="226"/>
      <c r="J135" s="221"/>
      <c r="K135" s="221"/>
      <c r="L135" s="227"/>
      <c r="M135" s="228"/>
      <c r="N135" s="229"/>
      <c r="O135" s="229"/>
      <c r="P135" s="229"/>
      <c r="Q135" s="229"/>
      <c r="R135" s="229"/>
      <c r="S135" s="229"/>
      <c r="T135" s="23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1" t="s">
        <v>138</v>
      </c>
      <c r="AU135" s="231" t="s">
        <v>136</v>
      </c>
      <c r="AV135" s="13" t="s">
        <v>130</v>
      </c>
      <c r="AW135" s="13" t="s">
        <v>4</v>
      </c>
      <c r="AX135" s="13" t="s">
        <v>83</v>
      </c>
      <c r="AY135" s="231" t="s">
        <v>125</v>
      </c>
    </row>
    <row r="136" s="2" customFormat="1" ht="16.5" customHeight="1">
      <c r="A136" s="41"/>
      <c r="B136" s="42"/>
      <c r="C136" s="207" t="s">
        <v>182</v>
      </c>
      <c r="D136" s="207" t="s">
        <v>131</v>
      </c>
      <c r="E136" s="208" t="s">
        <v>183</v>
      </c>
      <c r="F136" s="209" t="s">
        <v>184</v>
      </c>
      <c r="G136" s="210" t="s">
        <v>147</v>
      </c>
      <c r="H136" s="211">
        <v>12.464</v>
      </c>
      <c r="I136" s="212"/>
      <c r="J136" s="213">
        <f>ROUND(I136*H136,2)</f>
        <v>0</v>
      </c>
      <c r="K136" s="209" t="s">
        <v>148</v>
      </c>
      <c r="L136" s="47"/>
      <c r="M136" s="214" t="s">
        <v>19</v>
      </c>
      <c r="N136" s="215" t="s">
        <v>47</v>
      </c>
      <c r="O136" s="87"/>
      <c r="P136" s="216">
        <f>O136*H136</f>
        <v>0</v>
      </c>
      <c r="Q136" s="216">
        <v>0.034680000000000002</v>
      </c>
      <c r="R136" s="216">
        <f>Q136*H136</f>
        <v>0.43225152000000006</v>
      </c>
      <c r="S136" s="216">
        <v>0</v>
      </c>
      <c r="T136" s="217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18" t="s">
        <v>135</v>
      </c>
      <c r="AT136" s="218" t="s">
        <v>131</v>
      </c>
      <c r="AU136" s="218" t="s">
        <v>136</v>
      </c>
      <c r="AY136" s="20" t="s">
        <v>125</v>
      </c>
      <c r="BE136" s="219">
        <f>IF(N136="základní",J136,0)</f>
        <v>0</v>
      </c>
      <c r="BF136" s="219">
        <f>IF(N136="snížená",J136,0)</f>
        <v>0</v>
      </c>
      <c r="BG136" s="219">
        <f>IF(N136="zákl. přenesená",J136,0)</f>
        <v>0</v>
      </c>
      <c r="BH136" s="219">
        <f>IF(N136="sníž. přenesená",J136,0)</f>
        <v>0</v>
      </c>
      <c r="BI136" s="219">
        <f>IF(N136="nulová",J136,0)</f>
        <v>0</v>
      </c>
      <c r="BJ136" s="20" t="s">
        <v>130</v>
      </c>
      <c r="BK136" s="219">
        <f>ROUND(I136*H136,2)</f>
        <v>0</v>
      </c>
      <c r="BL136" s="20" t="s">
        <v>135</v>
      </c>
      <c r="BM136" s="218" t="s">
        <v>185</v>
      </c>
    </row>
    <row r="137" s="2" customFormat="1">
      <c r="A137" s="41"/>
      <c r="B137" s="42"/>
      <c r="C137" s="43"/>
      <c r="D137" s="253" t="s">
        <v>163</v>
      </c>
      <c r="E137" s="43"/>
      <c r="F137" s="254" t="s">
        <v>186</v>
      </c>
      <c r="G137" s="43"/>
      <c r="H137" s="43"/>
      <c r="I137" s="255"/>
      <c r="J137" s="43"/>
      <c r="K137" s="43"/>
      <c r="L137" s="47"/>
      <c r="M137" s="256"/>
      <c r="N137" s="257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163</v>
      </c>
      <c r="AU137" s="20" t="s">
        <v>136</v>
      </c>
    </row>
    <row r="138" s="13" customFormat="1">
      <c r="A138" s="13"/>
      <c r="B138" s="220"/>
      <c r="C138" s="221"/>
      <c r="D138" s="222" t="s">
        <v>138</v>
      </c>
      <c r="E138" s="223" t="s">
        <v>19</v>
      </c>
      <c r="F138" s="224" t="s">
        <v>139</v>
      </c>
      <c r="G138" s="221"/>
      <c r="H138" s="225">
        <v>2.5640000000000001</v>
      </c>
      <c r="I138" s="226"/>
      <c r="J138" s="221"/>
      <c r="K138" s="221"/>
      <c r="L138" s="227"/>
      <c r="M138" s="228"/>
      <c r="N138" s="229"/>
      <c r="O138" s="229"/>
      <c r="P138" s="229"/>
      <c r="Q138" s="229"/>
      <c r="R138" s="229"/>
      <c r="S138" s="229"/>
      <c r="T138" s="23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1" t="s">
        <v>138</v>
      </c>
      <c r="AU138" s="231" t="s">
        <v>136</v>
      </c>
      <c r="AV138" s="13" t="s">
        <v>130</v>
      </c>
      <c r="AW138" s="13" t="s">
        <v>37</v>
      </c>
      <c r="AX138" s="13" t="s">
        <v>75</v>
      </c>
      <c r="AY138" s="231" t="s">
        <v>125</v>
      </c>
    </row>
    <row r="139" s="13" customFormat="1">
      <c r="A139" s="13"/>
      <c r="B139" s="220"/>
      <c r="C139" s="221"/>
      <c r="D139" s="222" t="s">
        <v>138</v>
      </c>
      <c r="E139" s="223" t="s">
        <v>19</v>
      </c>
      <c r="F139" s="224" t="s">
        <v>140</v>
      </c>
      <c r="G139" s="221"/>
      <c r="H139" s="225">
        <v>4.3499999999999996</v>
      </c>
      <c r="I139" s="226"/>
      <c r="J139" s="221"/>
      <c r="K139" s="221"/>
      <c r="L139" s="227"/>
      <c r="M139" s="228"/>
      <c r="N139" s="229"/>
      <c r="O139" s="229"/>
      <c r="P139" s="229"/>
      <c r="Q139" s="229"/>
      <c r="R139" s="229"/>
      <c r="S139" s="229"/>
      <c r="T139" s="23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1" t="s">
        <v>138</v>
      </c>
      <c r="AU139" s="231" t="s">
        <v>136</v>
      </c>
      <c r="AV139" s="13" t="s">
        <v>130</v>
      </c>
      <c r="AW139" s="13" t="s">
        <v>37</v>
      </c>
      <c r="AX139" s="13" t="s">
        <v>75</v>
      </c>
      <c r="AY139" s="231" t="s">
        <v>125</v>
      </c>
    </row>
    <row r="140" s="13" customFormat="1">
      <c r="A140" s="13"/>
      <c r="B140" s="220"/>
      <c r="C140" s="221"/>
      <c r="D140" s="222" t="s">
        <v>138</v>
      </c>
      <c r="E140" s="223" t="s">
        <v>19</v>
      </c>
      <c r="F140" s="224" t="s">
        <v>141</v>
      </c>
      <c r="G140" s="221"/>
      <c r="H140" s="225">
        <v>1.8520000000000001</v>
      </c>
      <c r="I140" s="226"/>
      <c r="J140" s="221"/>
      <c r="K140" s="221"/>
      <c r="L140" s="227"/>
      <c r="M140" s="228"/>
      <c r="N140" s="229"/>
      <c r="O140" s="229"/>
      <c r="P140" s="229"/>
      <c r="Q140" s="229"/>
      <c r="R140" s="229"/>
      <c r="S140" s="229"/>
      <c r="T140" s="23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1" t="s">
        <v>138</v>
      </c>
      <c r="AU140" s="231" t="s">
        <v>136</v>
      </c>
      <c r="AV140" s="13" t="s">
        <v>130</v>
      </c>
      <c r="AW140" s="13" t="s">
        <v>37</v>
      </c>
      <c r="AX140" s="13" t="s">
        <v>75</v>
      </c>
      <c r="AY140" s="231" t="s">
        <v>125</v>
      </c>
    </row>
    <row r="141" s="13" customFormat="1">
      <c r="A141" s="13"/>
      <c r="B141" s="220"/>
      <c r="C141" s="221"/>
      <c r="D141" s="222" t="s">
        <v>138</v>
      </c>
      <c r="E141" s="223" t="s">
        <v>19</v>
      </c>
      <c r="F141" s="224" t="s">
        <v>187</v>
      </c>
      <c r="G141" s="221"/>
      <c r="H141" s="225">
        <v>3.698</v>
      </c>
      <c r="I141" s="226"/>
      <c r="J141" s="221"/>
      <c r="K141" s="221"/>
      <c r="L141" s="227"/>
      <c r="M141" s="228"/>
      <c r="N141" s="229"/>
      <c r="O141" s="229"/>
      <c r="P141" s="229"/>
      <c r="Q141" s="229"/>
      <c r="R141" s="229"/>
      <c r="S141" s="229"/>
      <c r="T141" s="23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1" t="s">
        <v>138</v>
      </c>
      <c r="AU141" s="231" t="s">
        <v>136</v>
      </c>
      <c r="AV141" s="13" t="s">
        <v>130</v>
      </c>
      <c r="AW141" s="13" t="s">
        <v>37</v>
      </c>
      <c r="AX141" s="13" t="s">
        <v>75</v>
      </c>
      <c r="AY141" s="231" t="s">
        <v>125</v>
      </c>
    </row>
    <row r="142" s="14" customFormat="1">
      <c r="A142" s="14"/>
      <c r="B142" s="232"/>
      <c r="C142" s="233"/>
      <c r="D142" s="222" t="s">
        <v>138</v>
      </c>
      <c r="E142" s="234" t="s">
        <v>19</v>
      </c>
      <c r="F142" s="235" t="s">
        <v>143</v>
      </c>
      <c r="G142" s="233"/>
      <c r="H142" s="236">
        <v>12.464</v>
      </c>
      <c r="I142" s="237"/>
      <c r="J142" s="233"/>
      <c r="K142" s="233"/>
      <c r="L142" s="238"/>
      <c r="M142" s="239"/>
      <c r="N142" s="240"/>
      <c r="O142" s="240"/>
      <c r="P142" s="240"/>
      <c r="Q142" s="240"/>
      <c r="R142" s="240"/>
      <c r="S142" s="240"/>
      <c r="T142" s="241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2" t="s">
        <v>138</v>
      </c>
      <c r="AU142" s="242" t="s">
        <v>136</v>
      </c>
      <c r="AV142" s="14" t="s">
        <v>135</v>
      </c>
      <c r="AW142" s="14" t="s">
        <v>37</v>
      </c>
      <c r="AX142" s="14" t="s">
        <v>83</v>
      </c>
      <c r="AY142" s="242" t="s">
        <v>125</v>
      </c>
    </row>
    <row r="143" s="2" customFormat="1" ht="24.15" customHeight="1">
      <c r="A143" s="41"/>
      <c r="B143" s="42"/>
      <c r="C143" s="207" t="s">
        <v>149</v>
      </c>
      <c r="D143" s="207" t="s">
        <v>131</v>
      </c>
      <c r="E143" s="208" t="s">
        <v>132</v>
      </c>
      <c r="F143" s="209" t="s">
        <v>133</v>
      </c>
      <c r="G143" s="210" t="s">
        <v>134</v>
      </c>
      <c r="H143" s="211">
        <v>5.4900000000000002</v>
      </c>
      <c r="I143" s="212"/>
      <c r="J143" s="213">
        <f>ROUND(I143*H143,2)</f>
        <v>0</v>
      </c>
      <c r="K143" s="209" t="s">
        <v>19</v>
      </c>
      <c r="L143" s="47"/>
      <c r="M143" s="214" t="s">
        <v>19</v>
      </c>
      <c r="N143" s="215" t="s">
        <v>47</v>
      </c>
      <c r="O143" s="87"/>
      <c r="P143" s="216">
        <f>O143*H143</f>
        <v>0</v>
      </c>
      <c r="Q143" s="216">
        <v>0.0032000000000000002</v>
      </c>
      <c r="R143" s="216">
        <f>Q143*H143</f>
        <v>0.017568</v>
      </c>
      <c r="S143" s="216">
        <v>0</v>
      </c>
      <c r="T143" s="217">
        <f>S143*H143</f>
        <v>0</v>
      </c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R143" s="218" t="s">
        <v>135</v>
      </c>
      <c r="AT143" s="218" t="s">
        <v>131</v>
      </c>
      <c r="AU143" s="218" t="s">
        <v>136</v>
      </c>
      <c r="AY143" s="20" t="s">
        <v>125</v>
      </c>
      <c r="BE143" s="219">
        <f>IF(N143="základní",J143,0)</f>
        <v>0</v>
      </c>
      <c r="BF143" s="219">
        <f>IF(N143="snížená",J143,0)</f>
        <v>0</v>
      </c>
      <c r="BG143" s="219">
        <f>IF(N143="zákl. přenesená",J143,0)</f>
        <v>0</v>
      </c>
      <c r="BH143" s="219">
        <f>IF(N143="sníž. přenesená",J143,0)</f>
        <v>0</v>
      </c>
      <c r="BI143" s="219">
        <f>IF(N143="nulová",J143,0)</f>
        <v>0</v>
      </c>
      <c r="BJ143" s="20" t="s">
        <v>130</v>
      </c>
      <c r="BK143" s="219">
        <f>ROUND(I143*H143,2)</f>
        <v>0</v>
      </c>
      <c r="BL143" s="20" t="s">
        <v>135</v>
      </c>
      <c r="BM143" s="218" t="s">
        <v>188</v>
      </c>
    </row>
    <row r="144" s="13" customFormat="1">
      <c r="A144" s="13"/>
      <c r="B144" s="220"/>
      <c r="C144" s="221"/>
      <c r="D144" s="222" t="s">
        <v>138</v>
      </c>
      <c r="E144" s="223" t="s">
        <v>19</v>
      </c>
      <c r="F144" s="224" t="s">
        <v>165</v>
      </c>
      <c r="G144" s="221"/>
      <c r="H144" s="225">
        <v>5.4900000000000002</v>
      </c>
      <c r="I144" s="226"/>
      <c r="J144" s="221"/>
      <c r="K144" s="221"/>
      <c r="L144" s="227"/>
      <c r="M144" s="228"/>
      <c r="N144" s="229"/>
      <c r="O144" s="229"/>
      <c r="P144" s="229"/>
      <c r="Q144" s="229"/>
      <c r="R144" s="229"/>
      <c r="S144" s="229"/>
      <c r="T144" s="23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1" t="s">
        <v>138</v>
      </c>
      <c r="AU144" s="231" t="s">
        <v>136</v>
      </c>
      <c r="AV144" s="13" t="s">
        <v>130</v>
      </c>
      <c r="AW144" s="13" t="s">
        <v>37</v>
      </c>
      <c r="AX144" s="13" t="s">
        <v>83</v>
      </c>
      <c r="AY144" s="231" t="s">
        <v>125</v>
      </c>
    </row>
    <row r="145" s="2" customFormat="1" ht="16.5" customHeight="1">
      <c r="A145" s="41"/>
      <c r="B145" s="42"/>
      <c r="C145" s="207" t="s">
        <v>189</v>
      </c>
      <c r="D145" s="207" t="s">
        <v>131</v>
      </c>
      <c r="E145" s="208" t="s">
        <v>190</v>
      </c>
      <c r="F145" s="209" t="s">
        <v>191</v>
      </c>
      <c r="G145" s="210" t="s">
        <v>147</v>
      </c>
      <c r="H145" s="211">
        <v>1.95</v>
      </c>
      <c r="I145" s="212"/>
      <c r="J145" s="213">
        <f>ROUND(I145*H145,2)</f>
        <v>0</v>
      </c>
      <c r="K145" s="209" t="s">
        <v>19</v>
      </c>
      <c r="L145" s="47"/>
      <c r="M145" s="214" t="s">
        <v>19</v>
      </c>
      <c r="N145" s="215" t="s">
        <v>47</v>
      </c>
      <c r="O145" s="87"/>
      <c r="P145" s="216">
        <f>O145*H145</f>
        <v>0</v>
      </c>
      <c r="Q145" s="216">
        <v>0.0043800000000000002</v>
      </c>
      <c r="R145" s="216">
        <f>Q145*H145</f>
        <v>0.008541</v>
      </c>
      <c r="S145" s="216">
        <v>0</v>
      </c>
      <c r="T145" s="217">
        <f>S145*H145</f>
        <v>0</v>
      </c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R145" s="218" t="s">
        <v>135</v>
      </c>
      <c r="AT145" s="218" t="s">
        <v>131</v>
      </c>
      <c r="AU145" s="218" t="s">
        <v>136</v>
      </c>
      <c r="AY145" s="20" t="s">
        <v>125</v>
      </c>
      <c r="BE145" s="219">
        <f>IF(N145="základní",J145,0)</f>
        <v>0</v>
      </c>
      <c r="BF145" s="219">
        <f>IF(N145="snížená",J145,0)</f>
        <v>0</v>
      </c>
      <c r="BG145" s="219">
        <f>IF(N145="zákl. přenesená",J145,0)</f>
        <v>0</v>
      </c>
      <c r="BH145" s="219">
        <f>IF(N145="sníž. přenesená",J145,0)</f>
        <v>0</v>
      </c>
      <c r="BI145" s="219">
        <f>IF(N145="nulová",J145,0)</f>
        <v>0</v>
      </c>
      <c r="BJ145" s="20" t="s">
        <v>130</v>
      </c>
      <c r="BK145" s="219">
        <f>ROUND(I145*H145,2)</f>
        <v>0</v>
      </c>
      <c r="BL145" s="20" t="s">
        <v>135</v>
      </c>
      <c r="BM145" s="218" t="s">
        <v>192</v>
      </c>
    </row>
    <row r="146" s="13" customFormat="1">
      <c r="A146" s="13"/>
      <c r="B146" s="220"/>
      <c r="C146" s="221"/>
      <c r="D146" s="222" t="s">
        <v>138</v>
      </c>
      <c r="E146" s="223" t="s">
        <v>19</v>
      </c>
      <c r="F146" s="224" t="s">
        <v>193</v>
      </c>
      <c r="G146" s="221"/>
      <c r="H146" s="225">
        <v>1.95</v>
      </c>
      <c r="I146" s="226"/>
      <c r="J146" s="221"/>
      <c r="K146" s="221"/>
      <c r="L146" s="227"/>
      <c r="M146" s="228"/>
      <c r="N146" s="229"/>
      <c r="O146" s="229"/>
      <c r="P146" s="229"/>
      <c r="Q146" s="229"/>
      <c r="R146" s="229"/>
      <c r="S146" s="229"/>
      <c r="T146" s="23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1" t="s">
        <v>138</v>
      </c>
      <c r="AU146" s="231" t="s">
        <v>136</v>
      </c>
      <c r="AV146" s="13" t="s">
        <v>130</v>
      </c>
      <c r="AW146" s="13" t="s">
        <v>37</v>
      </c>
      <c r="AX146" s="13" t="s">
        <v>83</v>
      </c>
      <c r="AY146" s="231" t="s">
        <v>125</v>
      </c>
    </row>
    <row r="147" s="2" customFormat="1" ht="16.5" customHeight="1">
      <c r="A147" s="41"/>
      <c r="B147" s="42"/>
      <c r="C147" s="207" t="s">
        <v>194</v>
      </c>
      <c r="D147" s="207" t="s">
        <v>131</v>
      </c>
      <c r="E147" s="208" t="s">
        <v>195</v>
      </c>
      <c r="F147" s="209" t="s">
        <v>196</v>
      </c>
      <c r="G147" s="210" t="s">
        <v>147</v>
      </c>
      <c r="H147" s="211">
        <v>86.400000000000006</v>
      </c>
      <c r="I147" s="212"/>
      <c r="J147" s="213">
        <f>ROUND(I147*H147,2)</f>
        <v>0</v>
      </c>
      <c r="K147" s="209" t="s">
        <v>148</v>
      </c>
      <c r="L147" s="47"/>
      <c r="M147" s="214" t="s">
        <v>19</v>
      </c>
      <c r="N147" s="215" t="s">
        <v>47</v>
      </c>
      <c r="O147" s="87"/>
      <c r="P147" s="216">
        <f>O147*H147</f>
        <v>0</v>
      </c>
      <c r="Q147" s="216">
        <v>0.00098999999999999999</v>
      </c>
      <c r="R147" s="216">
        <f>Q147*H147</f>
        <v>0.085536000000000001</v>
      </c>
      <c r="S147" s="216">
        <v>6.0000000000000002E-05</v>
      </c>
      <c r="T147" s="217">
        <f>S147*H147</f>
        <v>0.0051840000000000002</v>
      </c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R147" s="218" t="s">
        <v>135</v>
      </c>
      <c r="AT147" s="218" t="s">
        <v>131</v>
      </c>
      <c r="AU147" s="218" t="s">
        <v>136</v>
      </c>
      <c r="AY147" s="20" t="s">
        <v>125</v>
      </c>
      <c r="BE147" s="219">
        <f>IF(N147="základní",J147,0)</f>
        <v>0</v>
      </c>
      <c r="BF147" s="219">
        <f>IF(N147="snížená",J147,0)</f>
        <v>0</v>
      </c>
      <c r="BG147" s="219">
        <f>IF(N147="zákl. přenesená",J147,0)</f>
        <v>0</v>
      </c>
      <c r="BH147" s="219">
        <f>IF(N147="sníž. přenesená",J147,0)</f>
        <v>0</v>
      </c>
      <c r="BI147" s="219">
        <f>IF(N147="nulová",J147,0)</f>
        <v>0</v>
      </c>
      <c r="BJ147" s="20" t="s">
        <v>130</v>
      </c>
      <c r="BK147" s="219">
        <f>ROUND(I147*H147,2)</f>
        <v>0</v>
      </c>
      <c r="BL147" s="20" t="s">
        <v>135</v>
      </c>
      <c r="BM147" s="218" t="s">
        <v>197</v>
      </c>
    </row>
    <row r="148" s="2" customFormat="1">
      <c r="A148" s="41"/>
      <c r="B148" s="42"/>
      <c r="C148" s="43"/>
      <c r="D148" s="253" t="s">
        <v>163</v>
      </c>
      <c r="E148" s="43"/>
      <c r="F148" s="254" t="s">
        <v>198</v>
      </c>
      <c r="G148" s="43"/>
      <c r="H148" s="43"/>
      <c r="I148" s="255"/>
      <c r="J148" s="43"/>
      <c r="K148" s="43"/>
      <c r="L148" s="47"/>
      <c r="M148" s="256"/>
      <c r="N148" s="257"/>
      <c r="O148" s="87"/>
      <c r="P148" s="87"/>
      <c r="Q148" s="87"/>
      <c r="R148" s="87"/>
      <c r="S148" s="87"/>
      <c r="T148" s="88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T148" s="20" t="s">
        <v>163</v>
      </c>
      <c r="AU148" s="20" t="s">
        <v>136</v>
      </c>
    </row>
    <row r="149" s="13" customFormat="1">
      <c r="A149" s="13"/>
      <c r="B149" s="220"/>
      <c r="C149" s="221"/>
      <c r="D149" s="222" t="s">
        <v>138</v>
      </c>
      <c r="E149" s="223" t="s">
        <v>19</v>
      </c>
      <c r="F149" s="224" t="s">
        <v>199</v>
      </c>
      <c r="G149" s="221"/>
      <c r="H149" s="225">
        <v>27.899999999999999</v>
      </c>
      <c r="I149" s="226"/>
      <c r="J149" s="221"/>
      <c r="K149" s="221"/>
      <c r="L149" s="227"/>
      <c r="M149" s="228"/>
      <c r="N149" s="229"/>
      <c r="O149" s="229"/>
      <c r="P149" s="229"/>
      <c r="Q149" s="229"/>
      <c r="R149" s="229"/>
      <c r="S149" s="229"/>
      <c r="T149" s="23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1" t="s">
        <v>138</v>
      </c>
      <c r="AU149" s="231" t="s">
        <v>136</v>
      </c>
      <c r="AV149" s="13" t="s">
        <v>130</v>
      </c>
      <c r="AW149" s="13" t="s">
        <v>37</v>
      </c>
      <c r="AX149" s="13" t="s">
        <v>75</v>
      </c>
      <c r="AY149" s="231" t="s">
        <v>125</v>
      </c>
    </row>
    <row r="150" s="13" customFormat="1">
      <c r="A150" s="13"/>
      <c r="B150" s="220"/>
      <c r="C150" s="221"/>
      <c r="D150" s="222" t="s">
        <v>138</v>
      </c>
      <c r="E150" s="223" t="s">
        <v>19</v>
      </c>
      <c r="F150" s="224" t="s">
        <v>200</v>
      </c>
      <c r="G150" s="221"/>
      <c r="H150" s="225">
        <v>21.66</v>
      </c>
      <c r="I150" s="226"/>
      <c r="J150" s="221"/>
      <c r="K150" s="221"/>
      <c r="L150" s="227"/>
      <c r="M150" s="228"/>
      <c r="N150" s="229"/>
      <c r="O150" s="229"/>
      <c r="P150" s="229"/>
      <c r="Q150" s="229"/>
      <c r="R150" s="229"/>
      <c r="S150" s="229"/>
      <c r="T150" s="23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1" t="s">
        <v>138</v>
      </c>
      <c r="AU150" s="231" t="s">
        <v>136</v>
      </c>
      <c r="AV150" s="13" t="s">
        <v>130</v>
      </c>
      <c r="AW150" s="13" t="s">
        <v>37</v>
      </c>
      <c r="AX150" s="13" t="s">
        <v>75</v>
      </c>
      <c r="AY150" s="231" t="s">
        <v>125</v>
      </c>
    </row>
    <row r="151" s="13" customFormat="1">
      <c r="A151" s="13"/>
      <c r="B151" s="220"/>
      <c r="C151" s="221"/>
      <c r="D151" s="222" t="s">
        <v>138</v>
      </c>
      <c r="E151" s="223" t="s">
        <v>19</v>
      </c>
      <c r="F151" s="224" t="s">
        <v>201</v>
      </c>
      <c r="G151" s="221"/>
      <c r="H151" s="225">
        <v>8.3800000000000008</v>
      </c>
      <c r="I151" s="226"/>
      <c r="J151" s="221"/>
      <c r="K151" s="221"/>
      <c r="L151" s="227"/>
      <c r="M151" s="228"/>
      <c r="N151" s="229"/>
      <c r="O151" s="229"/>
      <c r="P151" s="229"/>
      <c r="Q151" s="229"/>
      <c r="R151" s="229"/>
      <c r="S151" s="229"/>
      <c r="T151" s="23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1" t="s">
        <v>138</v>
      </c>
      <c r="AU151" s="231" t="s">
        <v>136</v>
      </c>
      <c r="AV151" s="13" t="s">
        <v>130</v>
      </c>
      <c r="AW151" s="13" t="s">
        <v>37</v>
      </c>
      <c r="AX151" s="13" t="s">
        <v>75</v>
      </c>
      <c r="AY151" s="231" t="s">
        <v>125</v>
      </c>
    </row>
    <row r="152" s="13" customFormat="1">
      <c r="A152" s="13"/>
      <c r="B152" s="220"/>
      <c r="C152" s="221"/>
      <c r="D152" s="222" t="s">
        <v>138</v>
      </c>
      <c r="E152" s="223" t="s">
        <v>19</v>
      </c>
      <c r="F152" s="224" t="s">
        <v>202</v>
      </c>
      <c r="G152" s="221"/>
      <c r="H152" s="225">
        <v>28.460000000000001</v>
      </c>
      <c r="I152" s="226"/>
      <c r="J152" s="221"/>
      <c r="K152" s="221"/>
      <c r="L152" s="227"/>
      <c r="M152" s="228"/>
      <c r="N152" s="229"/>
      <c r="O152" s="229"/>
      <c r="P152" s="229"/>
      <c r="Q152" s="229"/>
      <c r="R152" s="229"/>
      <c r="S152" s="229"/>
      <c r="T152" s="23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1" t="s">
        <v>138</v>
      </c>
      <c r="AU152" s="231" t="s">
        <v>136</v>
      </c>
      <c r="AV152" s="13" t="s">
        <v>130</v>
      </c>
      <c r="AW152" s="13" t="s">
        <v>37</v>
      </c>
      <c r="AX152" s="13" t="s">
        <v>75</v>
      </c>
      <c r="AY152" s="231" t="s">
        <v>125</v>
      </c>
    </row>
    <row r="153" s="14" customFormat="1">
      <c r="A153" s="14"/>
      <c r="B153" s="232"/>
      <c r="C153" s="233"/>
      <c r="D153" s="222" t="s">
        <v>138</v>
      </c>
      <c r="E153" s="234" t="s">
        <v>19</v>
      </c>
      <c r="F153" s="235" t="s">
        <v>143</v>
      </c>
      <c r="G153" s="233"/>
      <c r="H153" s="236">
        <v>86.400000000000006</v>
      </c>
      <c r="I153" s="237"/>
      <c r="J153" s="233"/>
      <c r="K153" s="233"/>
      <c r="L153" s="238"/>
      <c r="M153" s="239"/>
      <c r="N153" s="240"/>
      <c r="O153" s="240"/>
      <c r="P153" s="240"/>
      <c r="Q153" s="240"/>
      <c r="R153" s="240"/>
      <c r="S153" s="240"/>
      <c r="T153" s="24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2" t="s">
        <v>138</v>
      </c>
      <c r="AU153" s="242" t="s">
        <v>136</v>
      </c>
      <c r="AV153" s="14" t="s">
        <v>135</v>
      </c>
      <c r="AW153" s="14" t="s">
        <v>37</v>
      </c>
      <c r="AX153" s="14" t="s">
        <v>83</v>
      </c>
      <c r="AY153" s="242" t="s">
        <v>125</v>
      </c>
    </row>
    <row r="154" s="12" customFormat="1" ht="22.8" customHeight="1">
      <c r="A154" s="12"/>
      <c r="B154" s="191"/>
      <c r="C154" s="192"/>
      <c r="D154" s="193" t="s">
        <v>74</v>
      </c>
      <c r="E154" s="205" t="s">
        <v>189</v>
      </c>
      <c r="F154" s="205" t="s">
        <v>203</v>
      </c>
      <c r="G154" s="192"/>
      <c r="H154" s="192"/>
      <c r="I154" s="195"/>
      <c r="J154" s="206">
        <f>BK154</f>
        <v>0</v>
      </c>
      <c r="K154" s="192"/>
      <c r="L154" s="197"/>
      <c r="M154" s="198"/>
      <c r="N154" s="199"/>
      <c r="O154" s="199"/>
      <c r="P154" s="200">
        <f>SUM(P155:P220)</f>
        <v>0</v>
      </c>
      <c r="Q154" s="199"/>
      <c r="R154" s="200">
        <f>SUM(R155:R220)</f>
        <v>0.006267</v>
      </c>
      <c r="S154" s="199"/>
      <c r="T154" s="201">
        <f>SUM(T155:T220)</f>
        <v>1.6276409999999999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02" t="s">
        <v>83</v>
      </c>
      <c r="AT154" s="203" t="s">
        <v>74</v>
      </c>
      <c r="AU154" s="203" t="s">
        <v>83</v>
      </c>
      <c r="AY154" s="202" t="s">
        <v>125</v>
      </c>
      <c r="BK154" s="204">
        <f>SUM(BK155:BK220)</f>
        <v>0</v>
      </c>
    </row>
    <row r="155" s="2" customFormat="1" ht="24.15" customHeight="1">
      <c r="A155" s="41"/>
      <c r="B155" s="42"/>
      <c r="C155" s="207" t="s">
        <v>204</v>
      </c>
      <c r="D155" s="207" t="s">
        <v>131</v>
      </c>
      <c r="E155" s="208" t="s">
        <v>205</v>
      </c>
      <c r="F155" s="209" t="s">
        <v>206</v>
      </c>
      <c r="G155" s="210" t="s">
        <v>147</v>
      </c>
      <c r="H155" s="211">
        <v>60</v>
      </c>
      <c r="I155" s="212"/>
      <c r="J155" s="213">
        <f>ROUND(I155*H155,2)</f>
        <v>0</v>
      </c>
      <c r="K155" s="209" t="s">
        <v>148</v>
      </c>
      <c r="L155" s="47"/>
      <c r="M155" s="214" t="s">
        <v>19</v>
      </c>
      <c r="N155" s="215" t="s">
        <v>47</v>
      </c>
      <c r="O155" s="87"/>
      <c r="P155" s="216">
        <f>O155*H155</f>
        <v>0</v>
      </c>
      <c r="Q155" s="216">
        <v>0</v>
      </c>
      <c r="R155" s="216">
        <f>Q155*H155</f>
        <v>0</v>
      </c>
      <c r="S155" s="216">
        <v>0</v>
      </c>
      <c r="T155" s="217">
        <f>S155*H155</f>
        <v>0</v>
      </c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R155" s="218" t="s">
        <v>135</v>
      </c>
      <c r="AT155" s="218" t="s">
        <v>131</v>
      </c>
      <c r="AU155" s="218" t="s">
        <v>130</v>
      </c>
      <c r="AY155" s="20" t="s">
        <v>125</v>
      </c>
      <c r="BE155" s="219">
        <f>IF(N155="základní",J155,0)</f>
        <v>0</v>
      </c>
      <c r="BF155" s="219">
        <f>IF(N155="snížená",J155,0)</f>
        <v>0</v>
      </c>
      <c r="BG155" s="219">
        <f>IF(N155="zákl. přenesená",J155,0)</f>
        <v>0</v>
      </c>
      <c r="BH155" s="219">
        <f>IF(N155="sníž. přenesená",J155,0)</f>
        <v>0</v>
      </c>
      <c r="BI155" s="219">
        <f>IF(N155="nulová",J155,0)</f>
        <v>0</v>
      </c>
      <c r="BJ155" s="20" t="s">
        <v>130</v>
      </c>
      <c r="BK155" s="219">
        <f>ROUND(I155*H155,2)</f>
        <v>0</v>
      </c>
      <c r="BL155" s="20" t="s">
        <v>135</v>
      </c>
      <c r="BM155" s="218" t="s">
        <v>207</v>
      </c>
    </row>
    <row r="156" s="2" customFormat="1">
      <c r="A156" s="41"/>
      <c r="B156" s="42"/>
      <c r="C156" s="43"/>
      <c r="D156" s="253" t="s">
        <v>163</v>
      </c>
      <c r="E156" s="43"/>
      <c r="F156" s="254" t="s">
        <v>208</v>
      </c>
      <c r="G156" s="43"/>
      <c r="H156" s="43"/>
      <c r="I156" s="255"/>
      <c r="J156" s="43"/>
      <c r="K156" s="43"/>
      <c r="L156" s="47"/>
      <c r="M156" s="256"/>
      <c r="N156" s="257"/>
      <c r="O156" s="87"/>
      <c r="P156" s="87"/>
      <c r="Q156" s="87"/>
      <c r="R156" s="87"/>
      <c r="S156" s="87"/>
      <c r="T156" s="88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T156" s="20" t="s">
        <v>163</v>
      </c>
      <c r="AU156" s="20" t="s">
        <v>130</v>
      </c>
    </row>
    <row r="157" s="13" customFormat="1">
      <c r="A157" s="13"/>
      <c r="B157" s="220"/>
      <c r="C157" s="221"/>
      <c r="D157" s="222" t="s">
        <v>138</v>
      </c>
      <c r="E157" s="223" t="s">
        <v>19</v>
      </c>
      <c r="F157" s="224" t="s">
        <v>209</v>
      </c>
      <c r="G157" s="221"/>
      <c r="H157" s="225">
        <v>60</v>
      </c>
      <c r="I157" s="226"/>
      <c r="J157" s="221"/>
      <c r="K157" s="221"/>
      <c r="L157" s="227"/>
      <c r="M157" s="228"/>
      <c r="N157" s="229"/>
      <c r="O157" s="229"/>
      <c r="P157" s="229"/>
      <c r="Q157" s="229"/>
      <c r="R157" s="229"/>
      <c r="S157" s="229"/>
      <c r="T157" s="23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1" t="s">
        <v>138</v>
      </c>
      <c r="AU157" s="231" t="s">
        <v>130</v>
      </c>
      <c r="AV157" s="13" t="s">
        <v>130</v>
      </c>
      <c r="AW157" s="13" t="s">
        <v>37</v>
      </c>
      <c r="AX157" s="13" t="s">
        <v>83</v>
      </c>
      <c r="AY157" s="231" t="s">
        <v>125</v>
      </c>
    </row>
    <row r="158" s="2" customFormat="1" ht="24.15" customHeight="1">
      <c r="A158" s="41"/>
      <c r="B158" s="42"/>
      <c r="C158" s="207" t="s">
        <v>8</v>
      </c>
      <c r="D158" s="207" t="s">
        <v>131</v>
      </c>
      <c r="E158" s="208" t="s">
        <v>210</v>
      </c>
      <c r="F158" s="209" t="s">
        <v>211</v>
      </c>
      <c r="G158" s="210" t="s">
        <v>147</v>
      </c>
      <c r="H158" s="211">
        <v>1800</v>
      </c>
      <c r="I158" s="212"/>
      <c r="J158" s="213">
        <f>ROUND(I158*H158,2)</f>
        <v>0</v>
      </c>
      <c r="K158" s="209" t="s">
        <v>148</v>
      </c>
      <c r="L158" s="47"/>
      <c r="M158" s="214" t="s">
        <v>19</v>
      </c>
      <c r="N158" s="215" t="s">
        <v>47</v>
      </c>
      <c r="O158" s="87"/>
      <c r="P158" s="216">
        <f>O158*H158</f>
        <v>0</v>
      </c>
      <c r="Q158" s="216">
        <v>0</v>
      </c>
      <c r="R158" s="216">
        <f>Q158*H158</f>
        <v>0</v>
      </c>
      <c r="S158" s="216">
        <v>0</v>
      </c>
      <c r="T158" s="217">
        <f>S158*H158</f>
        <v>0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18" t="s">
        <v>135</v>
      </c>
      <c r="AT158" s="218" t="s">
        <v>131</v>
      </c>
      <c r="AU158" s="218" t="s">
        <v>130</v>
      </c>
      <c r="AY158" s="20" t="s">
        <v>125</v>
      </c>
      <c r="BE158" s="219">
        <f>IF(N158="základní",J158,0)</f>
        <v>0</v>
      </c>
      <c r="BF158" s="219">
        <f>IF(N158="snížená",J158,0)</f>
        <v>0</v>
      </c>
      <c r="BG158" s="219">
        <f>IF(N158="zákl. přenesená",J158,0)</f>
        <v>0</v>
      </c>
      <c r="BH158" s="219">
        <f>IF(N158="sníž. přenesená",J158,0)</f>
        <v>0</v>
      </c>
      <c r="BI158" s="219">
        <f>IF(N158="nulová",J158,0)</f>
        <v>0</v>
      </c>
      <c r="BJ158" s="20" t="s">
        <v>130</v>
      </c>
      <c r="BK158" s="219">
        <f>ROUND(I158*H158,2)</f>
        <v>0</v>
      </c>
      <c r="BL158" s="20" t="s">
        <v>135</v>
      </c>
      <c r="BM158" s="218" t="s">
        <v>212</v>
      </c>
    </row>
    <row r="159" s="2" customFormat="1">
      <c r="A159" s="41"/>
      <c r="B159" s="42"/>
      <c r="C159" s="43"/>
      <c r="D159" s="253" t="s">
        <v>163</v>
      </c>
      <c r="E159" s="43"/>
      <c r="F159" s="254" t="s">
        <v>213</v>
      </c>
      <c r="G159" s="43"/>
      <c r="H159" s="43"/>
      <c r="I159" s="255"/>
      <c r="J159" s="43"/>
      <c r="K159" s="43"/>
      <c r="L159" s="47"/>
      <c r="M159" s="256"/>
      <c r="N159" s="257"/>
      <c r="O159" s="87"/>
      <c r="P159" s="87"/>
      <c r="Q159" s="87"/>
      <c r="R159" s="87"/>
      <c r="S159" s="87"/>
      <c r="T159" s="88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T159" s="20" t="s">
        <v>163</v>
      </c>
      <c r="AU159" s="20" t="s">
        <v>130</v>
      </c>
    </row>
    <row r="160" s="13" customFormat="1">
      <c r="A160" s="13"/>
      <c r="B160" s="220"/>
      <c r="C160" s="221"/>
      <c r="D160" s="222" t="s">
        <v>138</v>
      </c>
      <c r="E160" s="223" t="s">
        <v>19</v>
      </c>
      <c r="F160" s="224" t="s">
        <v>214</v>
      </c>
      <c r="G160" s="221"/>
      <c r="H160" s="225">
        <v>1800</v>
      </c>
      <c r="I160" s="226"/>
      <c r="J160" s="221"/>
      <c r="K160" s="221"/>
      <c r="L160" s="227"/>
      <c r="M160" s="228"/>
      <c r="N160" s="229"/>
      <c r="O160" s="229"/>
      <c r="P160" s="229"/>
      <c r="Q160" s="229"/>
      <c r="R160" s="229"/>
      <c r="S160" s="229"/>
      <c r="T160" s="23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1" t="s">
        <v>138</v>
      </c>
      <c r="AU160" s="231" t="s">
        <v>130</v>
      </c>
      <c r="AV160" s="13" t="s">
        <v>130</v>
      </c>
      <c r="AW160" s="13" t="s">
        <v>37</v>
      </c>
      <c r="AX160" s="13" t="s">
        <v>83</v>
      </c>
      <c r="AY160" s="231" t="s">
        <v>125</v>
      </c>
    </row>
    <row r="161" s="2" customFormat="1" ht="24.15" customHeight="1">
      <c r="A161" s="41"/>
      <c r="B161" s="42"/>
      <c r="C161" s="207" t="s">
        <v>215</v>
      </c>
      <c r="D161" s="207" t="s">
        <v>131</v>
      </c>
      <c r="E161" s="208" t="s">
        <v>216</v>
      </c>
      <c r="F161" s="209" t="s">
        <v>217</v>
      </c>
      <c r="G161" s="210" t="s">
        <v>147</v>
      </c>
      <c r="H161" s="211">
        <v>60</v>
      </c>
      <c r="I161" s="212"/>
      <c r="J161" s="213">
        <f>ROUND(I161*H161,2)</f>
        <v>0</v>
      </c>
      <c r="K161" s="209" t="s">
        <v>148</v>
      </c>
      <c r="L161" s="47"/>
      <c r="M161" s="214" t="s">
        <v>19</v>
      </c>
      <c r="N161" s="215" t="s">
        <v>47</v>
      </c>
      <c r="O161" s="87"/>
      <c r="P161" s="216">
        <f>O161*H161</f>
        <v>0</v>
      </c>
      <c r="Q161" s="216">
        <v>0</v>
      </c>
      <c r="R161" s="216">
        <f>Q161*H161</f>
        <v>0</v>
      </c>
      <c r="S161" s="216">
        <v>0</v>
      </c>
      <c r="T161" s="217">
        <f>S161*H161</f>
        <v>0</v>
      </c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R161" s="218" t="s">
        <v>135</v>
      </c>
      <c r="AT161" s="218" t="s">
        <v>131</v>
      </c>
      <c r="AU161" s="218" t="s">
        <v>130</v>
      </c>
      <c r="AY161" s="20" t="s">
        <v>125</v>
      </c>
      <c r="BE161" s="219">
        <f>IF(N161="základní",J161,0)</f>
        <v>0</v>
      </c>
      <c r="BF161" s="219">
        <f>IF(N161="snížená",J161,0)</f>
        <v>0</v>
      </c>
      <c r="BG161" s="219">
        <f>IF(N161="zákl. přenesená",J161,0)</f>
        <v>0</v>
      </c>
      <c r="BH161" s="219">
        <f>IF(N161="sníž. přenesená",J161,0)</f>
        <v>0</v>
      </c>
      <c r="BI161" s="219">
        <f>IF(N161="nulová",J161,0)</f>
        <v>0</v>
      </c>
      <c r="BJ161" s="20" t="s">
        <v>130</v>
      </c>
      <c r="BK161" s="219">
        <f>ROUND(I161*H161,2)</f>
        <v>0</v>
      </c>
      <c r="BL161" s="20" t="s">
        <v>135</v>
      </c>
      <c r="BM161" s="218" t="s">
        <v>218</v>
      </c>
    </row>
    <row r="162" s="2" customFormat="1">
      <c r="A162" s="41"/>
      <c r="B162" s="42"/>
      <c r="C162" s="43"/>
      <c r="D162" s="253" t="s">
        <v>163</v>
      </c>
      <c r="E162" s="43"/>
      <c r="F162" s="254" t="s">
        <v>219</v>
      </c>
      <c r="G162" s="43"/>
      <c r="H162" s="43"/>
      <c r="I162" s="255"/>
      <c r="J162" s="43"/>
      <c r="K162" s="43"/>
      <c r="L162" s="47"/>
      <c r="M162" s="256"/>
      <c r="N162" s="257"/>
      <c r="O162" s="87"/>
      <c r="P162" s="87"/>
      <c r="Q162" s="87"/>
      <c r="R162" s="87"/>
      <c r="S162" s="87"/>
      <c r="T162" s="88"/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T162" s="20" t="s">
        <v>163</v>
      </c>
      <c r="AU162" s="20" t="s">
        <v>130</v>
      </c>
    </row>
    <row r="163" s="13" customFormat="1">
      <c r="A163" s="13"/>
      <c r="B163" s="220"/>
      <c r="C163" s="221"/>
      <c r="D163" s="222" t="s">
        <v>138</v>
      </c>
      <c r="E163" s="223" t="s">
        <v>19</v>
      </c>
      <c r="F163" s="224" t="s">
        <v>209</v>
      </c>
      <c r="G163" s="221"/>
      <c r="H163" s="225">
        <v>60</v>
      </c>
      <c r="I163" s="226"/>
      <c r="J163" s="221"/>
      <c r="K163" s="221"/>
      <c r="L163" s="227"/>
      <c r="M163" s="228"/>
      <c r="N163" s="229"/>
      <c r="O163" s="229"/>
      <c r="P163" s="229"/>
      <c r="Q163" s="229"/>
      <c r="R163" s="229"/>
      <c r="S163" s="229"/>
      <c r="T163" s="230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1" t="s">
        <v>138</v>
      </c>
      <c r="AU163" s="231" t="s">
        <v>130</v>
      </c>
      <c r="AV163" s="13" t="s">
        <v>130</v>
      </c>
      <c r="AW163" s="13" t="s">
        <v>37</v>
      </c>
      <c r="AX163" s="13" t="s">
        <v>83</v>
      </c>
      <c r="AY163" s="231" t="s">
        <v>125</v>
      </c>
    </row>
    <row r="164" s="2" customFormat="1" ht="24.15" customHeight="1">
      <c r="A164" s="41"/>
      <c r="B164" s="42"/>
      <c r="C164" s="207" t="s">
        <v>220</v>
      </c>
      <c r="D164" s="207" t="s">
        <v>131</v>
      </c>
      <c r="E164" s="208" t="s">
        <v>221</v>
      </c>
      <c r="F164" s="209" t="s">
        <v>222</v>
      </c>
      <c r="G164" s="210" t="s">
        <v>147</v>
      </c>
      <c r="H164" s="211">
        <v>28</v>
      </c>
      <c r="I164" s="212"/>
      <c r="J164" s="213">
        <f>ROUND(I164*H164,2)</f>
        <v>0</v>
      </c>
      <c r="K164" s="209" t="s">
        <v>148</v>
      </c>
      <c r="L164" s="47"/>
      <c r="M164" s="214" t="s">
        <v>19</v>
      </c>
      <c r="N164" s="215" t="s">
        <v>47</v>
      </c>
      <c r="O164" s="87"/>
      <c r="P164" s="216">
        <f>O164*H164</f>
        <v>0</v>
      </c>
      <c r="Q164" s="216">
        <v>0.00012999999999999999</v>
      </c>
      <c r="R164" s="216">
        <f>Q164*H164</f>
        <v>0.0036399999999999996</v>
      </c>
      <c r="S164" s="216">
        <v>0</v>
      </c>
      <c r="T164" s="217">
        <f>S164*H164</f>
        <v>0</v>
      </c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R164" s="218" t="s">
        <v>135</v>
      </c>
      <c r="AT164" s="218" t="s">
        <v>131</v>
      </c>
      <c r="AU164" s="218" t="s">
        <v>130</v>
      </c>
      <c r="AY164" s="20" t="s">
        <v>125</v>
      </c>
      <c r="BE164" s="219">
        <f>IF(N164="základní",J164,0)</f>
        <v>0</v>
      </c>
      <c r="BF164" s="219">
        <f>IF(N164="snížená",J164,0)</f>
        <v>0</v>
      </c>
      <c r="BG164" s="219">
        <f>IF(N164="zákl. přenesená",J164,0)</f>
        <v>0</v>
      </c>
      <c r="BH164" s="219">
        <f>IF(N164="sníž. přenesená",J164,0)</f>
        <v>0</v>
      </c>
      <c r="BI164" s="219">
        <f>IF(N164="nulová",J164,0)</f>
        <v>0</v>
      </c>
      <c r="BJ164" s="20" t="s">
        <v>130</v>
      </c>
      <c r="BK164" s="219">
        <f>ROUND(I164*H164,2)</f>
        <v>0</v>
      </c>
      <c r="BL164" s="20" t="s">
        <v>135</v>
      </c>
      <c r="BM164" s="218" t="s">
        <v>223</v>
      </c>
    </row>
    <row r="165" s="2" customFormat="1">
      <c r="A165" s="41"/>
      <c r="B165" s="42"/>
      <c r="C165" s="43"/>
      <c r="D165" s="253" t="s">
        <v>163</v>
      </c>
      <c r="E165" s="43"/>
      <c r="F165" s="254" t="s">
        <v>224</v>
      </c>
      <c r="G165" s="43"/>
      <c r="H165" s="43"/>
      <c r="I165" s="255"/>
      <c r="J165" s="43"/>
      <c r="K165" s="43"/>
      <c r="L165" s="47"/>
      <c r="M165" s="256"/>
      <c r="N165" s="257"/>
      <c r="O165" s="87"/>
      <c r="P165" s="87"/>
      <c r="Q165" s="87"/>
      <c r="R165" s="87"/>
      <c r="S165" s="87"/>
      <c r="T165" s="88"/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T165" s="20" t="s">
        <v>163</v>
      </c>
      <c r="AU165" s="20" t="s">
        <v>130</v>
      </c>
    </row>
    <row r="166" s="13" customFormat="1">
      <c r="A166" s="13"/>
      <c r="B166" s="220"/>
      <c r="C166" s="221"/>
      <c r="D166" s="222" t="s">
        <v>138</v>
      </c>
      <c r="E166" s="223" t="s">
        <v>19</v>
      </c>
      <c r="F166" s="224" t="s">
        <v>225</v>
      </c>
      <c r="G166" s="221"/>
      <c r="H166" s="225">
        <v>28</v>
      </c>
      <c r="I166" s="226"/>
      <c r="J166" s="221"/>
      <c r="K166" s="221"/>
      <c r="L166" s="227"/>
      <c r="M166" s="228"/>
      <c r="N166" s="229"/>
      <c r="O166" s="229"/>
      <c r="P166" s="229"/>
      <c r="Q166" s="229"/>
      <c r="R166" s="229"/>
      <c r="S166" s="229"/>
      <c r="T166" s="230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1" t="s">
        <v>138</v>
      </c>
      <c r="AU166" s="231" t="s">
        <v>130</v>
      </c>
      <c r="AV166" s="13" t="s">
        <v>130</v>
      </c>
      <c r="AW166" s="13" t="s">
        <v>37</v>
      </c>
      <c r="AX166" s="13" t="s">
        <v>83</v>
      </c>
      <c r="AY166" s="231" t="s">
        <v>125</v>
      </c>
    </row>
    <row r="167" s="2" customFormat="1" ht="16.5" customHeight="1">
      <c r="A167" s="41"/>
      <c r="B167" s="42"/>
      <c r="C167" s="207" t="s">
        <v>226</v>
      </c>
      <c r="D167" s="207" t="s">
        <v>131</v>
      </c>
      <c r="E167" s="208" t="s">
        <v>227</v>
      </c>
      <c r="F167" s="209" t="s">
        <v>228</v>
      </c>
      <c r="G167" s="210" t="s">
        <v>147</v>
      </c>
      <c r="H167" s="211">
        <v>148.03999999999999</v>
      </c>
      <c r="I167" s="212"/>
      <c r="J167" s="213">
        <f>ROUND(I167*H167,2)</f>
        <v>0</v>
      </c>
      <c r="K167" s="209" t="s">
        <v>148</v>
      </c>
      <c r="L167" s="47"/>
      <c r="M167" s="214" t="s">
        <v>19</v>
      </c>
      <c r="N167" s="215" t="s">
        <v>47</v>
      </c>
      <c r="O167" s="87"/>
      <c r="P167" s="216">
        <f>O167*H167</f>
        <v>0</v>
      </c>
      <c r="Q167" s="216">
        <v>0</v>
      </c>
      <c r="R167" s="216">
        <f>Q167*H167</f>
        <v>0</v>
      </c>
      <c r="S167" s="216">
        <v>0</v>
      </c>
      <c r="T167" s="217">
        <f>S167*H167</f>
        <v>0</v>
      </c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R167" s="218" t="s">
        <v>135</v>
      </c>
      <c r="AT167" s="218" t="s">
        <v>131</v>
      </c>
      <c r="AU167" s="218" t="s">
        <v>130</v>
      </c>
      <c r="AY167" s="20" t="s">
        <v>125</v>
      </c>
      <c r="BE167" s="219">
        <f>IF(N167="základní",J167,0)</f>
        <v>0</v>
      </c>
      <c r="BF167" s="219">
        <f>IF(N167="snížená",J167,0)</f>
        <v>0</v>
      </c>
      <c r="BG167" s="219">
        <f>IF(N167="zákl. přenesená",J167,0)</f>
        <v>0</v>
      </c>
      <c r="BH167" s="219">
        <f>IF(N167="sníž. přenesená",J167,0)</f>
        <v>0</v>
      </c>
      <c r="BI167" s="219">
        <f>IF(N167="nulová",J167,0)</f>
        <v>0</v>
      </c>
      <c r="BJ167" s="20" t="s">
        <v>130</v>
      </c>
      <c r="BK167" s="219">
        <f>ROUND(I167*H167,2)</f>
        <v>0</v>
      </c>
      <c r="BL167" s="20" t="s">
        <v>135</v>
      </c>
      <c r="BM167" s="218" t="s">
        <v>229</v>
      </c>
    </row>
    <row r="168" s="2" customFormat="1">
      <c r="A168" s="41"/>
      <c r="B168" s="42"/>
      <c r="C168" s="43"/>
      <c r="D168" s="253" t="s">
        <v>163</v>
      </c>
      <c r="E168" s="43"/>
      <c r="F168" s="254" t="s">
        <v>230</v>
      </c>
      <c r="G168" s="43"/>
      <c r="H168" s="43"/>
      <c r="I168" s="255"/>
      <c r="J168" s="43"/>
      <c r="K168" s="43"/>
      <c r="L168" s="47"/>
      <c r="M168" s="256"/>
      <c r="N168" s="257"/>
      <c r="O168" s="87"/>
      <c r="P168" s="87"/>
      <c r="Q168" s="87"/>
      <c r="R168" s="87"/>
      <c r="S168" s="87"/>
      <c r="T168" s="88"/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T168" s="20" t="s">
        <v>163</v>
      </c>
      <c r="AU168" s="20" t="s">
        <v>130</v>
      </c>
    </row>
    <row r="169" s="13" customFormat="1">
      <c r="A169" s="13"/>
      <c r="B169" s="220"/>
      <c r="C169" s="221"/>
      <c r="D169" s="222" t="s">
        <v>138</v>
      </c>
      <c r="E169" s="223" t="s">
        <v>19</v>
      </c>
      <c r="F169" s="224" t="s">
        <v>199</v>
      </c>
      <c r="G169" s="221"/>
      <c r="H169" s="225">
        <v>27.899999999999999</v>
      </c>
      <c r="I169" s="226"/>
      <c r="J169" s="221"/>
      <c r="K169" s="221"/>
      <c r="L169" s="227"/>
      <c r="M169" s="228"/>
      <c r="N169" s="229"/>
      <c r="O169" s="229"/>
      <c r="P169" s="229"/>
      <c r="Q169" s="229"/>
      <c r="R169" s="229"/>
      <c r="S169" s="229"/>
      <c r="T169" s="230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1" t="s">
        <v>138</v>
      </c>
      <c r="AU169" s="231" t="s">
        <v>130</v>
      </c>
      <c r="AV169" s="13" t="s">
        <v>130</v>
      </c>
      <c r="AW169" s="13" t="s">
        <v>37</v>
      </c>
      <c r="AX169" s="13" t="s">
        <v>75</v>
      </c>
      <c r="AY169" s="231" t="s">
        <v>125</v>
      </c>
    </row>
    <row r="170" s="13" customFormat="1">
      <c r="A170" s="13"/>
      <c r="B170" s="220"/>
      <c r="C170" s="221"/>
      <c r="D170" s="222" t="s">
        <v>138</v>
      </c>
      <c r="E170" s="223" t="s">
        <v>19</v>
      </c>
      <c r="F170" s="224" t="s">
        <v>200</v>
      </c>
      <c r="G170" s="221"/>
      <c r="H170" s="225">
        <v>21.66</v>
      </c>
      <c r="I170" s="226"/>
      <c r="J170" s="221"/>
      <c r="K170" s="221"/>
      <c r="L170" s="227"/>
      <c r="M170" s="228"/>
      <c r="N170" s="229"/>
      <c r="O170" s="229"/>
      <c r="P170" s="229"/>
      <c r="Q170" s="229"/>
      <c r="R170" s="229"/>
      <c r="S170" s="229"/>
      <c r="T170" s="23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1" t="s">
        <v>138</v>
      </c>
      <c r="AU170" s="231" t="s">
        <v>130</v>
      </c>
      <c r="AV170" s="13" t="s">
        <v>130</v>
      </c>
      <c r="AW170" s="13" t="s">
        <v>37</v>
      </c>
      <c r="AX170" s="13" t="s">
        <v>75</v>
      </c>
      <c r="AY170" s="231" t="s">
        <v>125</v>
      </c>
    </row>
    <row r="171" s="13" customFormat="1">
      <c r="A171" s="13"/>
      <c r="B171" s="220"/>
      <c r="C171" s="221"/>
      <c r="D171" s="222" t="s">
        <v>138</v>
      </c>
      <c r="E171" s="223" t="s">
        <v>19</v>
      </c>
      <c r="F171" s="224" t="s">
        <v>201</v>
      </c>
      <c r="G171" s="221"/>
      <c r="H171" s="225">
        <v>8.3800000000000008</v>
      </c>
      <c r="I171" s="226"/>
      <c r="J171" s="221"/>
      <c r="K171" s="221"/>
      <c r="L171" s="227"/>
      <c r="M171" s="228"/>
      <c r="N171" s="229"/>
      <c r="O171" s="229"/>
      <c r="P171" s="229"/>
      <c r="Q171" s="229"/>
      <c r="R171" s="229"/>
      <c r="S171" s="229"/>
      <c r="T171" s="23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1" t="s">
        <v>138</v>
      </c>
      <c r="AU171" s="231" t="s">
        <v>130</v>
      </c>
      <c r="AV171" s="13" t="s">
        <v>130</v>
      </c>
      <c r="AW171" s="13" t="s">
        <v>37</v>
      </c>
      <c r="AX171" s="13" t="s">
        <v>75</v>
      </c>
      <c r="AY171" s="231" t="s">
        <v>125</v>
      </c>
    </row>
    <row r="172" s="13" customFormat="1">
      <c r="A172" s="13"/>
      <c r="B172" s="220"/>
      <c r="C172" s="221"/>
      <c r="D172" s="222" t="s">
        <v>138</v>
      </c>
      <c r="E172" s="223" t="s">
        <v>19</v>
      </c>
      <c r="F172" s="224" t="s">
        <v>202</v>
      </c>
      <c r="G172" s="221"/>
      <c r="H172" s="225">
        <v>28.460000000000001</v>
      </c>
      <c r="I172" s="226"/>
      <c r="J172" s="221"/>
      <c r="K172" s="221"/>
      <c r="L172" s="227"/>
      <c r="M172" s="228"/>
      <c r="N172" s="229"/>
      <c r="O172" s="229"/>
      <c r="P172" s="229"/>
      <c r="Q172" s="229"/>
      <c r="R172" s="229"/>
      <c r="S172" s="229"/>
      <c r="T172" s="23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1" t="s">
        <v>138</v>
      </c>
      <c r="AU172" s="231" t="s">
        <v>130</v>
      </c>
      <c r="AV172" s="13" t="s">
        <v>130</v>
      </c>
      <c r="AW172" s="13" t="s">
        <v>37</v>
      </c>
      <c r="AX172" s="13" t="s">
        <v>75</v>
      </c>
      <c r="AY172" s="231" t="s">
        <v>125</v>
      </c>
    </row>
    <row r="173" s="13" customFormat="1">
      <c r="A173" s="13"/>
      <c r="B173" s="220"/>
      <c r="C173" s="221"/>
      <c r="D173" s="222" t="s">
        <v>138</v>
      </c>
      <c r="E173" s="223" t="s">
        <v>19</v>
      </c>
      <c r="F173" s="224" t="s">
        <v>231</v>
      </c>
      <c r="G173" s="221"/>
      <c r="H173" s="225">
        <v>61.640000000000001</v>
      </c>
      <c r="I173" s="226"/>
      <c r="J173" s="221"/>
      <c r="K173" s="221"/>
      <c r="L173" s="227"/>
      <c r="M173" s="228"/>
      <c r="N173" s="229"/>
      <c r="O173" s="229"/>
      <c r="P173" s="229"/>
      <c r="Q173" s="229"/>
      <c r="R173" s="229"/>
      <c r="S173" s="229"/>
      <c r="T173" s="230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1" t="s">
        <v>138</v>
      </c>
      <c r="AU173" s="231" t="s">
        <v>130</v>
      </c>
      <c r="AV173" s="13" t="s">
        <v>130</v>
      </c>
      <c r="AW173" s="13" t="s">
        <v>37</v>
      </c>
      <c r="AX173" s="13" t="s">
        <v>75</v>
      </c>
      <c r="AY173" s="231" t="s">
        <v>125</v>
      </c>
    </row>
    <row r="174" s="14" customFormat="1">
      <c r="A174" s="14"/>
      <c r="B174" s="232"/>
      <c r="C174" s="233"/>
      <c r="D174" s="222" t="s">
        <v>138</v>
      </c>
      <c r="E174" s="234" t="s">
        <v>19</v>
      </c>
      <c r="F174" s="235" t="s">
        <v>143</v>
      </c>
      <c r="G174" s="233"/>
      <c r="H174" s="236">
        <v>148.04000000000002</v>
      </c>
      <c r="I174" s="237"/>
      <c r="J174" s="233"/>
      <c r="K174" s="233"/>
      <c r="L174" s="238"/>
      <c r="M174" s="239"/>
      <c r="N174" s="240"/>
      <c r="O174" s="240"/>
      <c r="P174" s="240"/>
      <c r="Q174" s="240"/>
      <c r="R174" s="240"/>
      <c r="S174" s="240"/>
      <c r="T174" s="241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2" t="s">
        <v>138</v>
      </c>
      <c r="AU174" s="242" t="s">
        <v>130</v>
      </c>
      <c r="AV174" s="14" t="s">
        <v>135</v>
      </c>
      <c r="AW174" s="14" t="s">
        <v>37</v>
      </c>
      <c r="AX174" s="14" t="s">
        <v>83</v>
      </c>
      <c r="AY174" s="242" t="s">
        <v>125</v>
      </c>
    </row>
    <row r="175" s="2" customFormat="1" ht="16.5" customHeight="1">
      <c r="A175" s="41"/>
      <c r="B175" s="42"/>
      <c r="C175" s="207" t="s">
        <v>232</v>
      </c>
      <c r="D175" s="207" t="s">
        <v>131</v>
      </c>
      <c r="E175" s="208" t="s">
        <v>233</v>
      </c>
      <c r="F175" s="209" t="s">
        <v>234</v>
      </c>
      <c r="G175" s="210" t="s">
        <v>147</v>
      </c>
      <c r="H175" s="211">
        <v>14.300000000000001</v>
      </c>
      <c r="I175" s="212"/>
      <c r="J175" s="213">
        <f>ROUND(I175*H175,2)</f>
        <v>0</v>
      </c>
      <c r="K175" s="209" t="s">
        <v>148</v>
      </c>
      <c r="L175" s="47"/>
      <c r="M175" s="214" t="s">
        <v>19</v>
      </c>
      <c r="N175" s="215" t="s">
        <v>47</v>
      </c>
      <c r="O175" s="87"/>
      <c r="P175" s="216">
        <f>O175*H175</f>
        <v>0</v>
      </c>
      <c r="Q175" s="216">
        <v>0</v>
      </c>
      <c r="R175" s="216">
        <f>Q175*H175</f>
        <v>0</v>
      </c>
      <c r="S175" s="216">
        <v>0</v>
      </c>
      <c r="T175" s="217">
        <f>S175*H175</f>
        <v>0</v>
      </c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R175" s="218" t="s">
        <v>135</v>
      </c>
      <c r="AT175" s="218" t="s">
        <v>131</v>
      </c>
      <c r="AU175" s="218" t="s">
        <v>130</v>
      </c>
      <c r="AY175" s="20" t="s">
        <v>125</v>
      </c>
      <c r="BE175" s="219">
        <f>IF(N175="základní",J175,0)</f>
        <v>0</v>
      </c>
      <c r="BF175" s="219">
        <f>IF(N175="snížená",J175,0)</f>
        <v>0</v>
      </c>
      <c r="BG175" s="219">
        <f>IF(N175="zákl. přenesená",J175,0)</f>
        <v>0</v>
      </c>
      <c r="BH175" s="219">
        <f>IF(N175="sníž. přenesená",J175,0)</f>
        <v>0</v>
      </c>
      <c r="BI175" s="219">
        <f>IF(N175="nulová",J175,0)</f>
        <v>0</v>
      </c>
      <c r="BJ175" s="20" t="s">
        <v>130</v>
      </c>
      <c r="BK175" s="219">
        <f>ROUND(I175*H175,2)</f>
        <v>0</v>
      </c>
      <c r="BL175" s="20" t="s">
        <v>135</v>
      </c>
      <c r="BM175" s="218" t="s">
        <v>235</v>
      </c>
    </row>
    <row r="176" s="2" customFormat="1">
      <c r="A176" s="41"/>
      <c r="B176" s="42"/>
      <c r="C176" s="43"/>
      <c r="D176" s="253" t="s">
        <v>163</v>
      </c>
      <c r="E176" s="43"/>
      <c r="F176" s="254" t="s">
        <v>236</v>
      </c>
      <c r="G176" s="43"/>
      <c r="H176" s="43"/>
      <c r="I176" s="255"/>
      <c r="J176" s="43"/>
      <c r="K176" s="43"/>
      <c r="L176" s="47"/>
      <c r="M176" s="256"/>
      <c r="N176" s="257"/>
      <c r="O176" s="87"/>
      <c r="P176" s="87"/>
      <c r="Q176" s="87"/>
      <c r="R176" s="87"/>
      <c r="S176" s="87"/>
      <c r="T176" s="88"/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T176" s="20" t="s">
        <v>163</v>
      </c>
      <c r="AU176" s="20" t="s">
        <v>130</v>
      </c>
    </row>
    <row r="177" s="13" customFormat="1">
      <c r="A177" s="13"/>
      <c r="B177" s="220"/>
      <c r="C177" s="221"/>
      <c r="D177" s="222" t="s">
        <v>138</v>
      </c>
      <c r="E177" s="223" t="s">
        <v>19</v>
      </c>
      <c r="F177" s="224" t="s">
        <v>237</v>
      </c>
      <c r="G177" s="221"/>
      <c r="H177" s="225">
        <v>14.300000000000001</v>
      </c>
      <c r="I177" s="226"/>
      <c r="J177" s="221"/>
      <c r="K177" s="221"/>
      <c r="L177" s="227"/>
      <c r="M177" s="228"/>
      <c r="N177" s="229"/>
      <c r="O177" s="229"/>
      <c r="P177" s="229"/>
      <c r="Q177" s="229"/>
      <c r="R177" s="229"/>
      <c r="S177" s="229"/>
      <c r="T177" s="230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1" t="s">
        <v>138</v>
      </c>
      <c r="AU177" s="231" t="s">
        <v>130</v>
      </c>
      <c r="AV177" s="13" t="s">
        <v>130</v>
      </c>
      <c r="AW177" s="13" t="s">
        <v>37</v>
      </c>
      <c r="AX177" s="13" t="s">
        <v>83</v>
      </c>
      <c r="AY177" s="231" t="s">
        <v>125</v>
      </c>
    </row>
    <row r="178" s="2" customFormat="1" ht="16.5" customHeight="1">
      <c r="A178" s="41"/>
      <c r="B178" s="42"/>
      <c r="C178" s="207" t="s">
        <v>238</v>
      </c>
      <c r="D178" s="207" t="s">
        <v>131</v>
      </c>
      <c r="E178" s="208" t="s">
        <v>239</v>
      </c>
      <c r="F178" s="209" t="s">
        <v>240</v>
      </c>
      <c r="G178" s="210" t="s">
        <v>147</v>
      </c>
      <c r="H178" s="211">
        <v>86.400000000000006</v>
      </c>
      <c r="I178" s="212"/>
      <c r="J178" s="213">
        <f>ROUND(I178*H178,2)</f>
        <v>0</v>
      </c>
      <c r="K178" s="209" t="s">
        <v>148</v>
      </c>
      <c r="L178" s="47"/>
      <c r="M178" s="214" t="s">
        <v>19</v>
      </c>
      <c r="N178" s="215" t="s">
        <v>47</v>
      </c>
      <c r="O178" s="87"/>
      <c r="P178" s="216">
        <f>O178*H178</f>
        <v>0</v>
      </c>
      <c r="Q178" s="216">
        <v>0</v>
      </c>
      <c r="R178" s="216">
        <f>Q178*H178</f>
        <v>0</v>
      </c>
      <c r="S178" s="216">
        <v>0</v>
      </c>
      <c r="T178" s="217">
        <f>S178*H178</f>
        <v>0</v>
      </c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R178" s="218" t="s">
        <v>135</v>
      </c>
      <c r="AT178" s="218" t="s">
        <v>131</v>
      </c>
      <c r="AU178" s="218" t="s">
        <v>130</v>
      </c>
      <c r="AY178" s="20" t="s">
        <v>125</v>
      </c>
      <c r="BE178" s="219">
        <f>IF(N178="základní",J178,0)</f>
        <v>0</v>
      </c>
      <c r="BF178" s="219">
        <f>IF(N178="snížená",J178,0)</f>
        <v>0</v>
      </c>
      <c r="BG178" s="219">
        <f>IF(N178="zákl. přenesená",J178,0)</f>
        <v>0</v>
      </c>
      <c r="BH178" s="219">
        <f>IF(N178="sníž. přenesená",J178,0)</f>
        <v>0</v>
      </c>
      <c r="BI178" s="219">
        <f>IF(N178="nulová",J178,0)</f>
        <v>0</v>
      </c>
      <c r="BJ178" s="20" t="s">
        <v>130</v>
      </c>
      <c r="BK178" s="219">
        <f>ROUND(I178*H178,2)</f>
        <v>0</v>
      </c>
      <c r="BL178" s="20" t="s">
        <v>135</v>
      </c>
      <c r="BM178" s="218" t="s">
        <v>241</v>
      </c>
    </row>
    <row r="179" s="2" customFormat="1">
      <c r="A179" s="41"/>
      <c r="B179" s="42"/>
      <c r="C179" s="43"/>
      <c r="D179" s="253" t="s">
        <v>163</v>
      </c>
      <c r="E179" s="43"/>
      <c r="F179" s="254" t="s">
        <v>242</v>
      </c>
      <c r="G179" s="43"/>
      <c r="H179" s="43"/>
      <c r="I179" s="255"/>
      <c r="J179" s="43"/>
      <c r="K179" s="43"/>
      <c r="L179" s="47"/>
      <c r="M179" s="256"/>
      <c r="N179" s="257"/>
      <c r="O179" s="87"/>
      <c r="P179" s="87"/>
      <c r="Q179" s="87"/>
      <c r="R179" s="87"/>
      <c r="S179" s="87"/>
      <c r="T179" s="88"/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T179" s="20" t="s">
        <v>163</v>
      </c>
      <c r="AU179" s="20" t="s">
        <v>130</v>
      </c>
    </row>
    <row r="180" s="13" customFormat="1">
      <c r="A180" s="13"/>
      <c r="B180" s="220"/>
      <c r="C180" s="221"/>
      <c r="D180" s="222" t="s">
        <v>138</v>
      </c>
      <c r="E180" s="223" t="s">
        <v>19</v>
      </c>
      <c r="F180" s="224" t="s">
        <v>199</v>
      </c>
      <c r="G180" s="221"/>
      <c r="H180" s="225">
        <v>27.899999999999999</v>
      </c>
      <c r="I180" s="226"/>
      <c r="J180" s="221"/>
      <c r="K180" s="221"/>
      <c r="L180" s="227"/>
      <c r="M180" s="228"/>
      <c r="N180" s="229"/>
      <c r="O180" s="229"/>
      <c r="P180" s="229"/>
      <c r="Q180" s="229"/>
      <c r="R180" s="229"/>
      <c r="S180" s="229"/>
      <c r="T180" s="230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1" t="s">
        <v>138</v>
      </c>
      <c r="AU180" s="231" t="s">
        <v>130</v>
      </c>
      <c r="AV180" s="13" t="s">
        <v>130</v>
      </c>
      <c r="AW180" s="13" t="s">
        <v>37</v>
      </c>
      <c r="AX180" s="13" t="s">
        <v>75</v>
      </c>
      <c r="AY180" s="231" t="s">
        <v>125</v>
      </c>
    </row>
    <row r="181" s="13" customFormat="1">
      <c r="A181" s="13"/>
      <c r="B181" s="220"/>
      <c r="C181" s="221"/>
      <c r="D181" s="222" t="s">
        <v>138</v>
      </c>
      <c r="E181" s="223" t="s">
        <v>19</v>
      </c>
      <c r="F181" s="224" t="s">
        <v>200</v>
      </c>
      <c r="G181" s="221"/>
      <c r="H181" s="225">
        <v>21.66</v>
      </c>
      <c r="I181" s="226"/>
      <c r="J181" s="221"/>
      <c r="K181" s="221"/>
      <c r="L181" s="227"/>
      <c r="M181" s="228"/>
      <c r="N181" s="229"/>
      <c r="O181" s="229"/>
      <c r="P181" s="229"/>
      <c r="Q181" s="229"/>
      <c r="R181" s="229"/>
      <c r="S181" s="229"/>
      <c r="T181" s="230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1" t="s">
        <v>138</v>
      </c>
      <c r="AU181" s="231" t="s">
        <v>130</v>
      </c>
      <c r="AV181" s="13" t="s">
        <v>130</v>
      </c>
      <c r="AW181" s="13" t="s">
        <v>37</v>
      </c>
      <c r="AX181" s="13" t="s">
        <v>75</v>
      </c>
      <c r="AY181" s="231" t="s">
        <v>125</v>
      </c>
    </row>
    <row r="182" s="13" customFormat="1">
      <c r="A182" s="13"/>
      <c r="B182" s="220"/>
      <c r="C182" s="221"/>
      <c r="D182" s="222" t="s">
        <v>138</v>
      </c>
      <c r="E182" s="223" t="s">
        <v>19</v>
      </c>
      <c r="F182" s="224" t="s">
        <v>201</v>
      </c>
      <c r="G182" s="221"/>
      <c r="H182" s="225">
        <v>8.3800000000000008</v>
      </c>
      <c r="I182" s="226"/>
      <c r="J182" s="221"/>
      <c r="K182" s="221"/>
      <c r="L182" s="227"/>
      <c r="M182" s="228"/>
      <c r="N182" s="229"/>
      <c r="O182" s="229"/>
      <c r="P182" s="229"/>
      <c r="Q182" s="229"/>
      <c r="R182" s="229"/>
      <c r="S182" s="229"/>
      <c r="T182" s="230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1" t="s">
        <v>138</v>
      </c>
      <c r="AU182" s="231" t="s">
        <v>130</v>
      </c>
      <c r="AV182" s="13" t="s">
        <v>130</v>
      </c>
      <c r="AW182" s="13" t="s">
        <v>37</v>
      </c>
      <c r="AX182" s="13" t="s">
        <v>75</v>
      </c>
      <c r="AY182" s="231" t="s">
        <v>125</v>
      </c>
    </row>
    <row r="183" s="13" customFormat="1">
      <c r="A183" s="13"/>
      <c r="B183" s="220"/>
      <c r="C183" s="221"/>
      <c r="D183" s="222" t="s">
        <v>138</v>
      </c>
      <c r="E183" s="223" t="s">
        <v>19</v>
      </c>
      <c r="F183" s="224" t="s">
        <v>202</v>
      </c>
      <c r="G183" s="221"/>
      <c r="H183" s="225">
        <v>28.460000000000001</v>
      </c>
      <c r="I183" s="226"/>
      <c r="J183" s="221"/>
      <c r="K183" s="221"/>
      <c r="L183" s="227"/>
      <c r="M183" s="228"/>
      <c r="N183" s="229"/>
      <c r="O183" s="229"/>
      <c r="P183" s="229"/>
      <c r="Q183" s="229"/>
      <c r="R183" s="229"/>
      <c r="S183" s="229"/>
      <c r="T183" s="230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1" t="s">
        <v>138</v>
      </c>
      <c r="AU183" s="231" t="s">
        <v>130</v>
      </c>
      <c r="AV183" s="13" t="s">
        <v>130</v>
      </c>
      <c r="AW183" s="13" t="s">
        <v>37</v>
      </c>
      <c r="AX183" s="13" t="s">
        <v>75</v>
      </c>
      <c r="AY183" s="231" t="s">
        <v>125</v>
      </c>
    </row>
    <row r="184" s="14" customFormat="1">
      <c r="A184" s="14"/>
      <c r="B184" s="232"/>
      <c r="C184" s="233"/>
      <c r="D184" s="222" t="s">
        <v>138</v>
      </c>
      <c r="E184" s="234" t="s">
        <v>19</v>
      </c>
      <c r="F184" s="235" t="s">
        <v>143</v>
      </c>
      <c r="G184" s="233"/>
      <c r="H184" s="236">
        <v>86.400000000000006</v>
      </c>
      <c r="I184" s="237"/>
      <c r="J184" s="233"/>
      <c r="K184" s="233"/>
      <c r="L184" s="238"/>
      <c r="M184" s="239"/>
      <c r="N184" s="240"/>
      <c r="O184" s="240"/>
      <c r="P184" s="240"/>
      <c r="Q184" s="240"/>
      <c r="R184" s="240"/>
      <c r="S184" s="240"/>
      <c r="T184" s="241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2" t="s">
        <v>138</v>
      </c>
      <c r="AU184" s="242" t="s">
        <v>130</v>
      </c>
      <c r="AV184" s="14" t="s">
        <v>135</v>
      </c>
      <c r="AW184" s="14" t="s">
        <v>37</v>
      </c>
      <c r="AX184" s="14" t="s">
        <v>83</v>
      </c>
      <c r="AY184" s="242" t="s">
        <v>125</v>
      </c>
    </row>
    <row r="185" s="2" customFormat="1" ht="24.15" customHeight="1">
      <c r="A185" s="41"/>
      <c r="B185" s="42"/>
      <c r="C185" s="207" t="s">
        <v>243</v>
      </c>
      <c r="D185" s="207" t="s">
        <v>131</v>
      </c>
      <c r="E185" s="208" t="s">
        <v>244</v>
      </c>
      <c r="F185" s="209" t="s">
        <v>245</v>
      </c>
      <c r="G185" s="210" t="s">
        <v>147</v>
      </c>
      <c r="H185" s="211">
        <v>3.1480000000000001</v>
      </c>
      <c r="I185" s="212"/>
      <c r="J185" s="213">
        <f>ROUND(I185*H185,2)</f>
        <v>0</v>
      </c>
      <c r="K185" s="209" t="s">
        <v>148</v>
      </c>
      <c r="L185" s="47"/>
      <c r="M185" s="214" t="s">
        <v>19</v>
      </c>
      <c r="N185" s="215" t="s">
        <v>47</v>
      </c>
      <c r="O185" s="87"/>
      <c r="P185" s="216">
        <f>O185*H185</f>
        <v>0</v>
      </c>
      <c r="Q185" s="216">
        <v>0</v>
      </c>
      <c r="R185" s="216">
        <f>Q185*H185</f>
        <v>0</v>
      </c>
      <c r="S185" s="216">
        <v>0.014</v>
      </c>
      <c r="T185" s="217">
        <f>S185*H185</f>
        <v>0.044072</v>
      </c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R185" s="218" t="s">
        <v>135</v>
      </c>
      <c r="AT185" s="218" t="s">
        <v>131</v>
      </c>
      <c r="AU185" s="218" t="s">
        <v>130</v>
      </c>
      <c r="AY185" s="20" t="s">
        <v>125</v>
      </c>
      <c r="BE185" s="219">
        <f>IF(N185="základní",J185,0)</f>
        <v>0</v>
      </c>
      <c r="BF185" s="219">
        <f>IF(N185="snížená",J185,0)</f>
        <v>0</v>
      </c>
      <c r="BG185" s="219">
        <f>IF(N185="zákl. přenesená",J185,0)</f>
        <v>0</v>
      </c>
      <c r="BH185" s="219">
        <f>IF(N185="sníž. přenesená",J185,0)</f>
        <v>0</v>
      </c>
      <c r="BI185" s="219">
        <f>IF(N185="nulová",J185,0)</f>
        <v>0</v>
      </c>
      <c r="BJ185" s="20" t="s">
        <v>130</v>
      </c>
      <c r="BK185" s="219">
        <f>ROUND(I185*H185,2)</f>
        <v>0</v>
      </c>
      <c r="BL185" s="20" t="s">
        <v>135</v>
      </c>
      <c r="BM185" s="218" t="s">
        <v>246</v>
      </c>
    </row>
    <row r="186" s="2" customFormat="1">
      <c r="A186" s="41"/>
      <c r="B186" s="42"/>
      <c r="C186" s="43"/>
      <c r="D186" s="253" t="s">
        <v>163</v>
      </c>
      <c r="E186" s="43"/>
      <c r="F186" s="254" t="s">
        <v>247</v>
      </c>
      <c r="G186" s="43"/>
      <c r="H186" s="43"/>
      <c r="I186" s="255"/>
      <c r="J186" s="43"/>
      <c r="K186" s="43"/>
      <c r="L186" s="47"/>
      <c r="M186" s="256"/>
      <c r="N186" s="257"/>
      <c r="O186" s="87"/>
      <c r="P186" s="87"/>
      <c r="Q186" s="87"/>
      <c r="R186" s="87"/>
      <c r="S186" s="87"/>
      <c r="T186" s="88"/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T186" s="20" t="s">
        <v>163</v>
      </c>
      <c r="AU186" s="20" t="s">
        <v>130</v>
      </c>
    </row>
    <row r="187" s="16" customFormat="1">
      <c r="A187" s="16"/>
      <c r="B187" s="269"/>
      <c r="C187" s="270"/>
      <c r="D187" s="222" t="s">
        <v>138</v>
      </c>
      <c r="E187" s="271" t="s">
        <v>19</v>
      </c>
      <c r="F187" s="272" t="s">
        <v>248</v>
      </c>
      <c r="G187" s="270"/>
      <c r="H187" s="271" t="s">
        <v>19</v>
      </c>
      <c r="I187" s="273"/>
      <c r="J187" s="270"/>
      <c r="K187" s="270"/>
      <c r="L187" s="274"/>
      <c r="M187" s="275"/>
      <c r="N187" s="276"/>
      <c r="O187" s="276"/>
      <c r="P187" s="276"/>
      <c r="Q187" s="276"/>
      <c r="R187" s="276"/>
      <c r="S187" s="276"/>
      <c r="T187" s="277"/>
      <c r="U187" s="16"/>
      <c r="V187" s="16"/>
      <c r="W187" s="16"/>
      <c r="X187" s="16"/>
      <c r="Y187" s="16"/>
      <c r="Z187" s="16"/>
      <c r="AA187" s="16"/>
      <c r="AB187" s="16"/>
      <c r="AC187" s="16"/>
      <c r="AD187" s="16"/>
      <c r="AE187" s="16"/>
      <c r="AT187" s="278" t="s">
        <v>138</v>
      </c>
      <c r="AU187" s="278" t="s">
        <v>130</v>
      </c>
      <c r="AV187" s="16" t="s">
        <v>83</v>
      </c>
      <c r="AW187" s="16" t="s">
        <v>37</v>
      </c>
      <c r="AX187" s="16" t="s">
        <v>75</v>
      </c>
      <c r="AY187" s="278" t="s">
        <v>125</v>
      </c>
    </row>
    <row r="188" s="13" customFormat="1">
      <c r="A188" s="13"/>
      <c r="B188" s="220"/>
      <c r="C188" s="221"/>
      <c r="D188" s="222" t="s">
        <v>138</v>
      </c>
      <c r="E188" s="223" t="s">
        <v>19</v>
      </c>
      <c r="F188" s="224" t="s">
        <v>142</v>
      </c>
      <c r="G188" s="221"/>
      <c r="H188" s="225">
        <v>3.1480000000000001</v>
      </c>
      <c r="I188" s="226"/>
      <c r="J188" s="221"/>
      <c r="K188" s="221"/>
      <c r="L188" s="227"/>
      <c r="M188" s="228"/>
      <c r="N188" s="229"/>
      <c r="O188" s="229"/>
      <c r="P188" s="229"/>
      <c r="Q188" s="229"/>
      <c r="R188" s="229"/>
      <c r="S188" s="229"/>
      <c r="T188" s="230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1" t="s">
        <v>138</v>
      </c>
      <c r="AU188" s="231" t="s">
        <v>130</v>
      </c>
      <c r="AV188" s="13" t="s">
        <v>130</v>
      </c>
      <c r="AW188" s="13" t="s">
        <v>37</v>
      </c>
      <c r="AX188" s="13" t="s">
        <v>83</v>
      </c>
      <c r="AY188" s="231" t="s">
        <v>125</v>
      </c>
    </row>
    <row r="189" s="2" customFormat="1" ht="21.75" customHeight="1">
      <c r="A189" s="41"/>
      <c r="B189" s="42"/>
      <c r="C189" s="207" t="s">
        <v>249</v>
      </c>
      <c r="D189" s="207" t="s">
        <v>131</v>
      </c>
      <c r="E189" s="208" t="s">
        <v>250</v>
      </c>
      <c r="F189" s="209" t="s">
        <v>251</v>
      </c>
      <c r="G189" s="210" t="s">
        <v>147</v>
      </c>
      <c r="H189" s="211">
        <v>1.8999999999999999</v>
      </c>
      <c r="I189" s="212"/>
      <c r="J189" s="213">
        <f>ROUND(I189*H189,2)</f>
        <v>0</v>
      </c>
      <c r="K189" s="209" t="s">
        <v>148</v>
      </c>
      <c r="L189" s="47"/>
      <c r="M189" s="214" t="s">
        <v>19</v>
      </c>
      <c r="N189" s="215" t="s">
        <v>47</v>
      </c>
      <c r="O189" s="87"/>
      <c r="P189" s="216">
        <f>O189*H189</f>
        <v>0</v>
      </c>
      <c r="Q189" s="216">
        <v>0</v>
      </c>
      <c r="R189" s="216">
        <f>Q189*H189</f>
        <v>0</v>
      </c>
      <c r="S189" s="216">
        <v>0.058999999999999997</v>
      </c>
      <c r="T189" s="217">
        <f>S189*H189</f>
        <v>0.11209999999999999</v>
      </c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R189" s="218" t="s">
        <v>135</v>
      </c>
      <c r="AT189" s="218" t="s">
        <v>131</v>
      </c>
      <c r="AU189" s="218" t="s">
        <v>130</v>
      </c>
      <c r="AY189" s="20" t="s">
        <v>125</v>
      </c>
      <c r="BE189" s="219">
        <f>IF(N189="základní",J189,0)</f>
        <v>0</v>
      </c>
      <c r="BF189" s="219">
        <f>IF(N189="snížená",J189,0)</f>
        <v>0</v>
      </c>
      <c r="BG189" s="219">
        <f>IF(N189="zákl. přenesená",J189,0)</f>
        <v>0</v>
      </c>
      <c r="BH189" s="219">
        <f>IF(N189="sníž. přenesená",J189,0)</f>
        <v>0</v>
      </c>
      <c r="BI189" s="219">
        <f>IF(N189="nulová",J189,0)</f>
        <v>0</v>
      </c>
      <c r="BJ189" s="20" t="s">
        <v>130</v>
      </c>
      <c r="BK189" s="219">
        <f>ROUND(I189*H189,2)</f>
        <v>0</v>
      </c>
      <c r="BL189" s="20" t="s">
        <v>135</v>
      </c>
      <c r="BM189" s="218" t="s">
        <v>252</v>
      </c>
    </row>
    <row r="190" s="2" customFormat="1">
      <c r="A190" s="41"/>
      <c r="B190" s="42"/>
      <c r="C190" s="43"/>
      <c r="D190" s="253" t="s">
        <v>163</v>
      </c>
      <c r="E190" s="43"/>
      <c r="F190" s="254" t="s">
        <v>253</v>
      </c>
      <c r="G190" s="43"/>
      <c r="H190" s="43"/>
      <c r="I190" s="255"/>
      <c r="J190" s="43"/>
      <c r="K190" s="43"/>
      <c r="L190" s="47"/>
      <c r="M190" s="256"/>
      <c r="N190" s="257"/>
      <c r="O190" s="87"/>
      <c r="P190" s="87"/>
      <c r="Q190" s="87"/>
      <c r="R190" s="87"/>
      <c r="S190" s="87"/>
      <c r="T190" s="88"/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T190" s="20" t="s">
        <v>163</v>
      </c>
      <c r="AU190" s="20" t="s">
        <v>130</v>
      </c>
    </row>
    <row r="191" s="13" customFormat="1">
      <c r="A191" s="13"/>
      <c r="B191" s="220"/>
      <c r="C191" s="221"/>
      <c r="D191" s="222" t="s">
        <v>138</v>
      </c>
      <c r="E191" s="223" t="s">
        <v>19</v>
      </c>
      <c r="F191" s="224" t="s">
        <v>254</v>
      </c>
      <c r="G191" s="221"/>
      <c r="H191" s="225">
        <v>1.8999999999999999</v>
      </c>
      <c r="I191" s="226"/>
      <c r="J191" s="221"/>
      <c r="K191" s="221"/>
      <c r="L191" s="227"/>
      <c r="M191" s="228"/>
      <c r="N191" s="229"/>
      <c r="O191" s="229"/>
      <c r="P191" s="229"/>
      <c r="Q191" s="229"/>
      <c r="R191" s="229"/>
      <c r="S191" s="229"/>
      <c r="T191" s="230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1" t="s">
        <v>138</v>
      </c>
      <c r="AU191" s="231" t="s">
        <v>130</v>
      </c>
      <c r="AV191" s="13" t="s">
        <v>130</v>
      </c>
      <c r="AW191" s="13" t="s">
        <v>37</v>
      </c>
      <c r="AX191" s="13" t="s">
        <v>75</v>
      </c>
      <c r="AY191" s="231" t="s">
        <v>125</v>
      </c>
    </row>
    <row r="192" s="14" customFormat="1">
      <c r="A192" s="14"/>
      <c r="B192" s="232"/>
      <c r="C192" s="233"/>
      <c r="D192" s="222" t="s">
        <v>138</v>
      </c>
      <c r="E192" s="234" t="s">
        <v>19</v>
      </c>
      <c r="F192" s="235" t="s">
        <v>143</v>
      </c>
      <c r="G192" s="233"/>
      <c r="H192" s="236">
        <v>1.8999999999999999</v>
      </c>
      <c r="I192" s="237"/>
      <c r="J192" s="233"/>
      <c r="K192" s="233"/>
      <c r="L192" s="238"/>
      <c r="M192" s="239"/>
      <c r="N192" s="240"/>
      <c r="O192" s="240"/>
      <c r="P192" s="240"/>
      <c r="Q192" s="240"/>
      <c r="R192" s="240"/>
      <c r="S192" s="240"/>
      <c r="T192" s="241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2" t="s">
        <v>138</v>
      </c>
      <c r="AU192" s="242" t="s">
        <v>130</v>
      </c>
      <c r="AV192" s="14" t="s">
        <v>135</v>
      </c>
      <c r="AW192" s="14" t="s">
        <v>37</v>
      </c>
      <c r="AX192" s="14" t="s">
        <v>83</v>
      </c>
      <c r="AY192" s="242" t="s">
        <v>125</v>
      </c>
    </row>
    <row r="193" s="2" customFormat="1" ht="21.75" customHeight="1">
      <c r="A193" s="41"/>
      <c r="B193" s="42"/>
      <c r="C193" s="207" t="s">
        <v>255</v>
      </c>
      <c r="D193" s="207" t="s">
        <v>131</v>
      </c>
      <c r="E193" s="208" t="s">
        <v>256</v>
      </c>
      <c r="F193" s="209" t="s">
        <v>257</v>
      </c>
      <c r="G193" s="210" t="s">
        <v>147</v>
      </c>
      <c r="H193" s="211">
        <v>16.741</v>
      </c>
      <c r="I193" s="212"/>
      <c r="J193" s="213">
        <f>ROUND(I193*H193,2)</f>
        <v>0</v>
      </c>
      <c r="K193" s="209" t="s">
        <v>148</v>
      </c>
      <c r="L193" s="47"/>
      <c r="M193" s="214" t="s">
        <v>19</v>
      </c>
      <c r="N193" s="215" t="s">
        <v>47</v>
      </c>
      <c r="O193" s="87"/>
      <c r="P193" s="216">
        <f>O193*H193</f>
        <v>0</v>
      </c>
      <c r="Q193" s="216">
        <v>0</v>
      </c>
      <c r="R193" s="216">
        <f>Q193*H193</f>
        <v>0</v>
      </c>
      <c r="S193" s="216">
        <v>0.050999999999999997</v>
      </c>
      <c r="T193" s="217">
        <f>S193*H193</f>
        <v>0.85379099999999997</v>
      </c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R193" s="218" t="s">
        <v>135</v>
      </c>
      <c r="AT193" s="218" t="s">
        <v>131</v>
      </c>
      <c r="AU193" s="218" t="s">
        <v>130</v>
      </c>
      <c r="AY193" s="20" t="s">
        <v>125</v>
      </c>
      <c r="BE193" s="219">
        <f>IF(N193="základní",J193,0)</f>
        <v>0</v>
      </c>
      <c r="BF193" s="219">
        <f>IF(N193="snížená",J193,0)</f>
        <v>0</v>
      </c>
      <c r="BG193" s="219">
        <f>IF(N193="zákl. přenesená",J193,0)</f>
        <v>0</v>
      </c>
      <c r="BH193" s="219">
        <f>IF(N193="sníž. přenesená",J193,0)</f>
        <v>0</v>
      </c>
      <c r="BI193" s="219">
        <f>IF(N193="nulová",J193,0)</f>
        <v>0</v>
      </c>
      <c r="BJ193" s="20" t="s">
        <v>130</v>
      </c>
      <c r="BK193" s="219">
        <f>ROUND(I193*H193,2)</f>
        <v>0</v>
      </c>
      <c r="BL193" s="20" t="s">
        <v>135</v>
      </c>
      <c r="BM193" s="218" t="s">
        <v>258</v>
      </c>
    </row>
    <row r="194" s="2" customFormat="1">
      <c r="A194" s="41"/>
      <c r="B194" s="42"/>
      <c r="C194" s="43"/>
      <c r="D194" s="253" t="s">
        <v>163</v>
      </c>
      <c r="E194" s="43"/>
      <c r="F194" s="254" t="s">
        <v>259</v>
      </c>
      <c r="G194" s="43"/>
      <c r="H194" s="43"/>
      <c r="I194" s="255"/>
      <c r="J194" s="43"/>
      <c r="K194" s="43"/>
      <c r="L194" s="47"/>
      <c r="M194" s="256"/>
      <c r="N194" s="257"/>
      <c r="O194" s="87"/>
      <c r="P194" s="87"/>
      <c r="Q194" s="87"/>
      <c r="R194" s="87"/>
      <c r="S194" s="87"/>
      <c r="T194" s="88"/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T194" s="20" t="s">
        <v>163</v>
      </c>
      <c r="AU194" s="20" t="s">
        <v>130</v>
      </c>
    </row>
    <row r="195" s="13" customFormat="1">
      <c r="A195" s="13"/>
      <c r="B195" s="220"/>
      <c r="C195" s="221"/>
      <c r="D195" s="222" t="s">
        <v>138</v>
      </c>
      <c r="E195" s="223" t="s">
        <v>19</v>
      </c>
      <c r="F195" s="224" t="s">
        <v>260</v>
      </c>
      <c r="G195" s="221"/>
      <c r="H195" s="225">
        <v>2.403</v>
      </c>
      <c r="I195" s="226"/>
      <c r="J195" s="221"/>
      <c r="K195" s="221"/>
      <c r="L195" s="227"/>
      <c r="M195" s="228"/>
      <c r="N195" s="229"/>
      <c r="O195" s="229"/>
      <c r="P195" s="229"/>
      <c r="Q195" s="229"/>
      <c r="R195" s="229"/>
      <c r="S195" s="229"/>
      <c r="T195" s="230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1" t="s">
        <v>138</v>
      </c>
      <c r="AU195" s="231" t="s">
        <v>130</v>
      </c>
      <c r="AV195" s="13" t="s">
        <v>130</v>
      </c>
      <c r="AW195" s="13" t="s">
        <v>37</v>
      </c>
      <c r="AX195" s="13" t="s">
        <v>75</v>
      </c>
      <c r="AY195" s="231" t="s">
        <v>125</v>
      </c>
    </row>
    <row r="196" s="13" customFormat="1">
      <c r="A196" s="13"/>
      <c r="B196" s="220"/>
      <c r="C196" s="221"/>
      <c r="D196" s="222" t="s">
        <v>138</v>
      </c>
      <c r="E196" s="223" t="s">
        <v>19</v>
      </c>
      <c r="F196" s="224" t="s">
        <v>261</v>
      </c>
      <c r="G196" s="221"/>
      <c r="H196" s="225">
        <v>5.8280000000000003</v>
      </c>
      <c r="I196" s="226"/>
      <c r="J196" s="221"/>
      <c r="K196" s="221"/>
      <c r="L196" s="227"/>
      <c r="M196" s="228"/>
      <c r="N196" s="229"/>
      <c r="O196" s="229"/>
      <c r="P196" s="229"/>
      <c r="Q196" s="229"/>
      <c r="R196" s="229"/>
      <c r="S196" s="229"/>
      <c r="T196" s="230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1" t="s">
        <v>138</v>
      </c>
      <c r="AU196" s="231" t="s">
        <v>130</v>
      </c>
      <c r="AV196" s="13" t="s">
        <v>130</v>
      </c>
      <c r="AW196" s="13" t="s">
        <v>37</v>
      </c>
      <c r="AX196" s="13" t="s">
        <v>75</v>
      </c>
      <c r="AY196" s="231" t="s">
        <v>125</v>
      </c>
    </row>
    <row r="197" s="13" customFormat="1">
      <c r="A197" s="13"/>
      <c r="B197" s="220"/>
      <c r="C197" s="221"/>
      <c r="D197" s="222" t="s">
        <v>138</v>
      </c>
      <c r="E197" s="223" t="s">
        <v>19</v>
      </c>
      <c r="F197" s="224" t="s">
        <v>262</v>
      </c>
      <c r="G197" s="221"/>
      <c r="H197" s="225">
        <v>4.8049999999999997</v>
      </c>
      <c r="I197" s="226"/>
      <c r="J197" s="221"/>
      <c r="K197" s="221"/>
      <c r="L197" s="227"/>
      <c r="M197" s="228"/>
      <c r="N197" s="229"/>
      <c r="O197" s="229"/>
      <c r="P197" s="229"/>
      <c r="Q197" s="229"/>
      <c r="R197" s="229"/>
      <c r="S197" s="229"/>
      <c r="T197" s="230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1" t="s">
        <v>138</v>
      </c>
      <c r="AU197" s="231" t="s">
        <v>130</v>
      </c>
      <c r="AV197" s="13" t="s">
        <v>130</v>
      </c>
      <c r="AW197" s="13" t="s">
        <v>37</v>
      </c>
      <c r="AX197" s="13" t="s">
        <v>75</v>
      </c>
      <c r="AY197" s="231" t="s">
        <v>125</v>
      </c>
    </row>
    <row r="198" s="13" customFormat="1">
      <c r="A198" s="13"/>
      <c r="B198" s="220"/>
      <c r="C198" s="221"/>
      <c r="D198" s="222" t="s">
        <v>138</v>
      </c>
      <c r="E198" s="223" t="s">
        <v>19</v>
      </c>
      <c r="F198" s="224" t="s">
        <v>263</v>
      </c>
      <c r="G198" s="221"/>
      <c r="H198" s="225">
        <v>3.7050000000000001</v>
      </c>
      <c r="I198" s="226"/>
      <c r="J198" s="221"/>
      <c r="K198" s="221"/>
      <c r="L198" s="227"/>
      <c r="M198" s="228"/>
      <c r="N198" s="229"/>
      <c r="O198" s="229"/>
      <c r="P198" s="229"/>
      <c r="Q198" s="229"/>
      <c r="R198" s="229"/>
      <c r="S198" s="229"/>
      <c r="T198" s="230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1" t="s">
        <v>138</v>
      </c>
      <c r="AU198" s="231" t="s">
        <v>130</v>
      </c>
      <c r="AV198" s="13" t="s">
        <v>130</v>
      </c>
      <c r="AW198" s="13" t="s">
        <v>37</v>
      </c>
      <c r="AX198" s="13" t="s">
        <v>75</v>
      </c>
      <c r="AY198" s="231" t="s">
        <v>125</v>
      </c>
    </row>
    <row r="199" s="14" customFormat="1">
      <c r="A199" s="14"/>
      <c r="B199" s="232"/>
      <c r="C199" s="233"/>
      <c r="D199" s="222" t="s">
        <v>138</v>
      </c>
      <c r="E199" s="234" t="s">
        <v>19</v>
      </c>
      <c r="F199" s="235" t="s">
        <v>143</v>
      </c>
      <c r="G199" s="233"/>
      <c r="H199" s="236">
        <v>16.741</v>
      </c>
      <c r="I199" s="237"/>
      <c r="J199" s="233"/>
      <c r="K199" s="233"/>
      <c r="L199" s="238"/>
      <c r="M199" s="239"/>
      <c r="N199" s="240"/>
      <c r="O199" s="240"/>
      <c r="P199" s="240"/>
      <c r="Q199" s="240"/>
      <c r="R199" s="240"/>
      <c r="S199" s="240"/>
      <c r="T199" s="241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2" t="s">
        <v>138</v>
      </c>
      <c r="AU199" s="242" t="s">
        <v>130</v>
      </c>
      <c r="AV199" s="14" t="s">
        <v>135</v>
      </c>
      <c r="AW199" s="14" t="s">
        <v>37</v>
      </c>
      <c r="AX199" s="14" t="s">
        <v>83</v>
      </c>
      <c r="AY199" s="242" t="s">
        <v>125</v>
      </c>
    </row>
    <row r="200" s="2" customFormat="1" ht="24.15" customHeight="1">
      <c r="A200" s="41"/>
      <c r="B200" s="42"/>
      <c r="C200" s="207" t="s">
        <v>7</v>
      </c>
      <c r="D200" s="207" t="s">
        <v>131</v>
      </c>
      <c r="E200" s="208" t="s">
        <v>264</v>
      </c>
      <c r="F200" s="209" t="s">
        <v>265</v>
      </c>
      <c r="G200" s="210" t="s">
        <v>134</v>
      </c>
      <c r="H200" s="211">
        <v>1.8500000000000001</v>
      </c>
      <c r="I200" s="212"/>
      <c r="J200" s="213">
        <f>ROUND(I200*H200,2)</f>
        <v>0</v>
      </c>
      <c r="K200" s="209" t="s">
        <v>148</v>
      </c>
      <c r="L200" s="47"/>
      <c r="M200" s="214" t="s">
        <v>19</v>
      </c>
      <c r="N200" s="215" t="s">
        <v>47</v>
      </c>
      <c r="O200" s="87"/>
      <c r="P200" s="216">
        <f>O200*H200</f>
        <v>0</v>
      </c>
      <c r="Q200" s="216">
        <v>0.00142</v>
      </c>
      <c r="R200" s="216">
        <f>Q200*H200</f>
        <v>0.002627</v>
      </c>
      <c r="S200" s="216">
        <v>0.029000000000000001</v>
      </c>
      <c r="T200" s="217">
        <f>S200*H200</f>
        <v>0.053650000000000003</v>
      </c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R200" s="218" t="s">
        <v>135</v>
      </c>
      <c r="AT200" s="218" t="s">
        <v>131</v>
      </c>
      <c r="AU200" s="218" t="s">
        <v>130</v>
      </c>
      <c r="AY200" s="20" t="s">
        <v>125</v>
      </c>
      <c r="BE200" s="219">
        <f>IF(N200="základní",J200,0)</f>
        <v>0</v>
      </c>
      <c r="BF200" s="219">
        <f>IF(N200="snížená",J200,0)</f>
        <v>0</v>
      </c>
      <c r="BG200" s="219">
        <f>IF(N200="zákl. přenesená",J200,0)</f>
        <v>0</v>
      </c>
      <c r="BH200" s="219">
        <f>IF(N200="sníž. přenesená",J200,0)</f>
        <v>0</v>
      </c>
      <c r="BI200" s="219">
        <f>IF(N200="nulová",J200,0)</f>
        <v>0</v>
      </c>
      <c r="BJ200" s="20" t="s">
        <v>130</v>
      </c>
      <c r="BK200" s="219">
        <f>ROUND(I200*H200,2)</f>
        <v>0</v>
      </c>
      <c r="BL200" s="20" t="s">
        <v>135</v>
      </c>
      <c r="BM200" s="218" t="s">
        <v>266</v>
      </c>
    </row>
    <row r="201" s="2" customFormat="1">
      <c r="A201" s="41"/>
      <c r="B201" s="42"/>
      <c r="C201" s="43"/>
      <c r="D201" s="253" t="s">
        <v>163</v>
      </c>
      <c r="E201" s="43"/>
      <c r="F201" s="254" t="s">
        <v>267</v>
      </c>
      <c r="G201" s="43"/>
      <c r="H201" s="43"/>
      <c r="I201" s="255"/>
      <c r="J201" s="43"/>
      <c r="K201" s="43"/>
      <c r="L201" s="47"/>
      <c r="M201" s="256"/>
      <c r="N201" s="257"/>
      <c r="O201" s="87"/>
      <c r="P201" s="87"/>
      <c r="Q201" s="87"/>
      <c r="R201" s="87"/>
      <c r="S201" s="87"/>
      <c r="T201" s="88"/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T201" s="20" t="s">
        <v>163</v>
      </c>
      <c r="AU201" s="20" t="s">
        <v>130</v>
      </c>
    </row>
    <row r="202" s="13" customFormat="1">
      <c r="A202" s="13"/>
      <c r="B202" s="220"/>
      <c r="C202" s="221"/>
      <c r="D202" s="222" t="s">
        <v>138</v>
      </c>
      <c r="E202" s="223" t="s">
        <v>19</v>
      </c>
      <c r="F202" s="224" t="s">
        <v>268</v>
      </c>
      <c r="G202" s="221"/>
      <c r="H202" s="225">
        <v>0.65000000000000002</v>
      </c>
      <c r="I202" s="226"/>
      <c r="J202" s="221"/>
      <c r="K202" s="221"/>
      <c r="L202" s="227"/>
      <c r="M202" s="228"/>
      <c r="N202" s="229"/>
      <c r="O202" s="229"/>
      <c r="P202" s="229"/>
      <c r="Q202" s="229"/>
      <c r="R202" s="229"/>
      <c r="S202" s="229"/>
      <c r="T202" s="230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1" t="s">
        <v>138</v>
      </c>
      <c r="AU202" s="231" t="s">
        <v>130</v>
      </c>
      <c r="AV202" s="13" t="s">
        <v>130</v>
      </c>
      <c r="AW202" s="13" t="s">
        <v>37</v>
      </c>
      <c r="AX202" s="13" t="s">
        <v>75</v>
      </c>
      <c r="AY202" s="231" t="s">
        <v>125</v>
      </c>
    </row>
    <row r="203" s="13" customFormat="1">
      <c r="A203" s="13"/>
      <c r="B203" s="220"/>
      <c r="C203" s="221"/>
      <c r="D203" s="222" t="s">
        <v>138</v>
      </c>
      <c r="E203" s="223" t="s">
        <v>19</v>
      </c>
      <c r="F203" s="224" t="s">
        <v>269</v>
      </c>
      <c r="G203" s="221"/>
      <c r="H203" s="225">
        <v>1.2</v>
      </c>
      <c r="I203" s="226"/>
      <c r="J203" s="221"/>
      <c r="K203" s="221"/>
      <c r="L203" s="227"/>
      <c r="M203" s="228"/>
      <c r="N203" s="229"/>
      <c r="O203" s="229"/>
      <c r="P203" s="229"/>
      <c r="Q203" s="229"/>
      <c r="R203" s="229"/>
      <c r="S203" s="229"/>
      <c r="T203" s="230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1" t="s">
        <v>138</v>
      </c>
      <c r="AU203" s="231" t="s">
        <v>130</v>
      </c>
      <c r="AV203" s="13" t="s">
        <v>130</v>
      </c>
      <c r="AW203" s="13" t="s">
        <v>37</v>
      </c>
      <c r="AX203" s="13" t="s">
        <v>75</v>
      </c>
      <c r="AY203" s="231" t="s">
        <v>125</v>
      </c>
    </row>
    <row r="204" s="14" customFormat="1">
      <c r="A204" s="14"/>
      <c r="B204" s="232"/>
      <c r="C204" s="233"/>
      <c r="D204" s="222" t="s">
        <v>138</v>
      </c>
      <c r="E204" s="234" t="s">
        <v>19</v>
      </c>
      <c r="F204" s="235" t="s">
        <v>143</v>
      </c>
      <c r="G204" s="233"/>
      <c r="H204" s="236">
        <v>1.8500000000000001</v>
      </c>
      <c r="I204" s="237"/>
      <c r="J204" s="233"/>
      <c r="K204" s="233"/>
      <c r="L204" s="238"/>
      <c r="M204" s="239"/>
      <c r="N204" s="240"/>
      <c r="O204" s="240"/>
      <c r="P204" s="240"/>
      <c r="Q204" s="240"/>
      <c r="R204" s="240"/>
      <c r="S204" s="240"/>
      <c r="T204" s="241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2" t="s">
        <v>138</v>
      </c>
      <c r="AU204" s="242" t="s">
        <v>130</v>
      </c>
      <c r="AV204" s="14" t="s">
        <v>135</v>
      </c>
      <c r="AW204" s="14" t="s">
        <v>37</v>
      </c>
      <c r="AX204" s="14" t="s">
        <v>83</v>
      </c>
      <c r="AY204" s="242" t="s">
        <v>125</v>
      </c>
    </row>
    <row r="205" s="2" customFormat="1" ht="21.75" customHeight="1">
      <c r="A205" s="41"/>
      <c r="B205" s="42"/>
      <c r="C205" s="207" t="s">
        <v>270</v>
      </c>
      <c r="D205" s="207" t="s">
        <v>131</v>
      </c>
      <c r="E205" s="208" t="s">
        <v>271</v>
      </c>
      <c r="F205" s="209" t="s">
        <v>272</v>
      </c>
      <c r="G205" s="210" t="s">
        <v>147</v>
      </c>
      <c r="H205" s="211">
        <v>3.996</v>
      </c>
      <c r="I205" s="212"/>
      <c r="J205" s="213">
        <f>ROUND(I205*H205,2)</f>
        <v>0</v>
      </c>
      <c r="K205" s="209" t="s">
        <v>148</v>
      </c>
      <c r="L205" s="47"/>
      <c r="M205" s="214" t="s">
        <v>19</v>
      </c>
      <c r="N205" s="215" t="s">
        <v>47</v>
      </c>
      <c r="O205" s="87"/>
      <c r="P205" s="216">
        <f>O205*H205</f>
        <v>0</v>
      </c>
      <c r="Q205" s="216">
        <v>0</v>
      </c>
      <c r="R205" s="216">
        <f>Q205*H205</f>
        <v>0</v>
      </c>
      <c r="S205" s="216">
        <v>0.050000000000000003</v>
      </c>
      <c r="T205" s="217">
        <f>S205*H205</f>
        <v>0.19980000000000001</v>
      </c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R205" s="218" t="s">
        <v>135</v>
      </c>
      <c r="AT205" s="218" t="s">
        <v>131</v>
      </c>
      <c r="AU205" s="218" t="s">
        <v>130</v>
      </c>
      <c r="AY205" s="20" t="s">
        <v>125</v>
      </c>
      <c r="BE205" s="219">
        <f>IF(N205="základní",J205,0)</f>
        <v>0</v>
      </c>
      <c r="BF205" s="219">
        <f>IF(N205="snížená",J205,0)</f>
        <v>0</v>
      </c>
      <c r="BG205" s="219">
        <f>IF(N205="zákl. přenesená",J205,0)</f>
        <v>0</v>
      </c>
      <c r="BH205" s="219">
        <f>IF(N205="sníž. přenesená",J205,0)</f>
        <v>0</v>
      </c>
      <c r="BI205" s="219">
        <f>IF(N205="nulová",J205,0)</f>
        <v>0</v>
      </c>
      <c r="BJ205" s="20" t="s">
        <v>130</v>
      </c>
      <c r="BK205" s="219">
        <f>ROUND(I205*H205,2)</f>
        <v>0</v>
      </c>
      <c r="BL205" s="20" t="s">
        <v>135</v>
      </c>
      <c r="BM205" s="218" t="s">
        <v>273</v>
      </c>
    </row>
    <row r="206" s="2" customFormat="1">
      <c r="A206" s="41"/>
      <c r="B206" s="42"/>
      <c r="C206" s="43"/>
      <c r="D206" s="253" t="s">
        <v>163</v>
      </c>
      <c r="E206" s="43"/>
      <c r="F206" s="254" t="s">
        <v>274</v>
      </c>
      <c r="G206" s="43"/>
      <c r="H206" s="43"/>
      <c r="I206" s="255"/>
      <c r="J206" s="43"/>
      <c r="K206" s="43"/>
      <c r="L206" s="47"/>
      <c r="M206" s="256"/>
      <c r="N206" s="257"/>
      <c r="O206" s="87"/>
      <c r="P206" s="87"/>
      <c r="Q206" s="87"/>
      <c r="R206" s="87"/>
      <c r="S206" s="87"/>
      <c r="T206" s="88"/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T206" s="20" t="s">
        <v>163</v>
      </c>
      <c r="AU206" s="20" t="s">
        <v>130</v>
      </c>
    </row>
    <row r="207" s="16" customFormat="1">
      <c r="A207" s="16"/>
      <c r="B207" s="269"/>
      <c r="C207" s="270"/>
      <c r="D207" s="222" t="s">
        <v>138</v>
      </c>
      <c r="E207" s="271" t="s">
        <v>19</v>
      </c>
      <c r="F207" s="272" t="s">
        <v>275</v>
      </c>
      <c r="G207" s="270"/>
      <c r="H207" s="271" t="s">
        <v>19</v>
      </c>
      <c r="I207" s="273"/>
      <c r="J207" s="270"/>
      <c r="K207" s="270"/>
      <c r="L207" s="274"/>
      <c r="M207" s="275"/>
      <c r="N207" s="276"/>
      <c r="O207" s="276"/>
      <c r="P207" s="276"/>
      <c r="Q207" s="276"/>
      <c r="R207" s="276"/>
      <c r="S207" s="276"/>
      <c r="T207" s="277"/>
      <c r="U207" s="16"/>
      <c r="V207" s="16"/>
      <c r="W207" s="16"/>
      <c r="X207" s="16"/>
      <c r="Y207" s="16"/>
      <c r="Z207" s="16"/>
      <c r="AA207" s="16"/>
      <c r="AB207" s="16"/>
      <c r="AC207" s="16"/>
      <c r="AD207" s="16"/>
      <c r="AE207" s="16"/>
      <c r="AT207" s="278" t="s">
        <v>138</v>
      </c>
      <c r="AU207" s="278" t="s">
        <v>130</v>
      </c>
      <c r="AV207" s="16" t="s">
        <v>83</v>
      </c>
      <c r="AW207" s="16" t="s">
        <v>37</v>
      </c>
      <c r="AX207" s="16" t="s">
        <v>75</v>
      </c>
      <c r="AY207" s="278" t="s">
        <v>125</v>
      </c>
    </row>
    <row r="208" s="13" customFormat="1">
      <c r="A208" s="13"/>
      <c r="B208" s="220"/>
      <c r="C208" s="221"/>
      <c r="D208" s="222" t="s">
        <v>138</v>
      </c>
      <c r="E208" s="223" t="s">
        <v>19</v>
      </c>
      <c r="F208" s="224" t="s">
        <v>276</v>
      </c>
      <c r="G208" s="221"/>
      <c r="H208" s="225">
        <v>0.97299999999999998</v>
      </c>
      <c r="I208" s="226"/>
      <c r="J208" s="221"/>
      <c r="K208" s="221"/>
      <c r="L208" s="227"/>
      <c r="M208" s="228"/>
      <c r="N208" s="229"/>
      <c r="O208" s="229"/>
      <c r="P208" s="229"/>
      <c r="Q208" s="229"/>
      <c r="R208" s="229"/>
      <c r="S208" s="229"/>
      <c r="T208" s="230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1" t="s">
        <v>138</v>
      </c>
      <c r="AU208" s="231" t="s">
        <v>130</v>
      </c>
      <c r="AV208" s="13" t="s">
        <v>130</v>
      </c>
      <c r="AW208" s="13" t="s">
        <v>37</v>
      </c>
      <c r="AX208" s="13" t="s">
        <v>75</v>
      </c>
      <c r="AY208" s="231" t="s">
        <v>125</v>
      </c>
    </row>
    <row r="209" s="13" customFormat="1">
      <c r="A209" s="13"/>
      <c r="B209" s="220"/>
      <c r="C209" s="221"/>
      <c r="D209" s="222" t="s">
        <v>138</v>
      </c>
      <c r="E209" s="223" t="s">
        <v>19</v>
      </c>
      <c r="F209" s="224" t="s">
        <v>277</v>
      </c>
      <c r="G209" s="221"/>
      <c r="H209" s="225">
        <v>1.5840000000000001</v>
      </c>
      <c r="I209" s="226"/>
      <c r="J209" s="221"/>
      <c r="K209" s="221"/>
      <c r="L209" s="227"/>
      <c r="M209" s="228"/>
      <c r="N209" s="229"/>
      <c r="O209" s="229"/>
      <c r="P209" s="229"/>
      <c r="Q209" s="229"/>
      <c r="R209" s="229"/>
      <c r="S209" s="229"/>
      <c r="T209" s="230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1" t="s">
        <v>138</v>
      </c>
      <c r="AU209" s="231" t="s">
        <v>130</v>
      </c>
      <c r="AV209" s="13" t="s">
        <v>130</v>
      </c>
      <c r="AW209" s="13" t="s">
        <v>37</v>
      </c>
      <c r="AX209" s="13" t="s">
        <v>75</v>
      </c>
      <c r="AY209" s="231" t="s">
        <v>125</v>
      </c>
    </row>
    <row r="210" s="13" customFormat="1">
      <c r="A210" s="13"/>
      <c r="B210" s="220"/>
      <c r="C210" s="221"/>
      <c r="D210" s="222" t="s">
        <v>138</v>
      </c>
      <c r="E210" s="223" t="s">
        <v>19</v>
      </c>
      <c r="F210" s="224" t="s">
        <v>278</v>
      </c>
      <c r="G210" s="221"/>
      <c r="H210" s="225">
        <v>0.36799999999999999</v>
      </c>
      <c r="I210" s="226"/>
      <c r="J210" s="221"/>
      <c r="K210" s="221"/>
      <c r="L210" s="227"/>
      <c r="M210" s="228"/>
      <c r="N210" s="229"/>
      <c r="O210" s="229"/>
      <c r="P210" s="229"/>
      <c r="Q210" s="229"/>
      <c r="R210" s="229"/>
      <c r="S210" s="229"/>
      <c r="T210" s="230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1" t="s">
        <v>138</v>
      </c>
      <c r="AU210" s="231" t="s">
        <v>130</v>
      </c>
      <c r="AV210" s="13" t="s">
        <v>130</v>
      </c>
      <c r="AW210" s="13" t="s">
        <v>37</v>
      </c>
      <c r="AX210" s="13" t="s">
        <v>75</v>
      </c>
      <c r="AY210" s="231" t="s">
        <v>125</v>
      </c>
    </row>
    <row r="211" s="13" customFormat="1">
      <c r="A211" s="13"/>
      <c r="B211" s="220"/>
      <c r="C211" s="221"/>
      <c r="D211" s="222" t="s">
        <v>138</v>
      </c>
      <c r="E211" s="223" t="s">
        <v>19</v>
      </c>
      <c r="F211" s="224" t="s">
        <v>279</v>
      </c>
      <c r="G211" s="221"/>
      <c r="H211" s="225">
        <v>1.071</v>
      </c>
      <c r="I211" s="226"/>
      <c r="J211" s="221"/>
      <c r="K211" s="221"/>
      <c r="L211" s="227"/>
      <c r="M211" s="228"/>
      <c r="N211" s="229"/>
      <c r="O211" s="229"/>
      <c r="P211" s="229"/>
      <c r="Q211" s="229"/>
      <c r="R211" s="229"/>
      <c r="S211" s="229"/>
      <c r="T211" s="230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1" t="s">
        <v>138</v>
      </c>
      <c r="AU211" s="231" t="s">
        <v>130</v>
      </c>
      <c r="AV211" s="13" t="s">
        <v>130</v>
      </c>
      <c r="AW211" s="13" t="s">
        <v>37</v>
      </c>
      <c r="AX211" s="13" t="s">
        <v>75</v>
      </c>
      <c r="AY211" s="231" t="s">
        <v>125</v>
      </c>
    </row>
    <row r="212" s="14" customFormat="1">
      <c r="A212" s="14"/>
      <c r="B212" s="232"/>
      <c r="C212" s="233"/>
      <c r="D212" s="222" t="s">
        <v>138</v>
      </c>
      <c r="E212" s="234" t="s">
        <v>19</v>
      </c>
      <c r="F212" s="235" t="s">
        <v>143</v>
      </c>
      <c r="G212" s="233"/>
      <c r="H212" s="236">
        <v>3.9959999999999996</v>
      </c>
      <c r="I212" s="237"/>
      <c r="J212" s="233"/>
      <c r="K212" s="233"/>
      <c r="L212" s="238"/>
      <c r="M212" s="239"/>
      <c r="N212" s="240"/>
      <c r="O212" s="240"/>
      <c r="P212" s="240"/>
      <c r="Q212" s="240"/>
      <c r="R212" s="240"/>
      <c r="S212" s="240"/>
      <c r="T212" s="241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2" t="s">
        <v>138</v>
      </c>
      <c r="AU212" s="242" t="s">
        <v>130</v>
      </c>
      <c r="AV212" s="14" t="s">
        <v>135</v>
      </c>
      <c r="AW212" s="14" t="s">
        <v>37</v>
      </c>
      <c r="AX212" s="14" t="s">
        <v>83</v>
      </c>
      <c r="AY212" s="242" t="s">
        <v>125</v>
      </c>
    </row>
    <row r="213" s="2" customFormat="1" ht="24.15" customHeight="1">
      <c r="A213" s="41"/>
      <c r="B213" s="42"/>
      <c r="C213" s="207" t="s">
        <v>280</v>
      </c>
      <c r="D213" s="207" t="s">
        <v>131</v>
      </c>
      <c r="E213" s="208" t="s">
        <v>281</v>
      </c>
      <c r="F213" s="209" t="s">
        <v>282</v>
      </c>
      <c r="G213" s="210" t="s">
        <v>147</v>
      </c>
      <c r="H213" s="211">
        <v>7.9180000000000001</v>
      </c>
      <c r="I213" s="212"/>
      <c r="J213" s="213">
        <f>ROUND(I213*H213,2)</f>
        <v>0</v>
      </c>
      <c r="K213" s="209" t="s">
        <v>148</v>
      </c>
      <c r="L213" s="47"/>
      <c r="M213" s="214" t="s">
        <v>19</v>
      </c>
      <c r="N213" s="215" t="s">
        <v>47</v>
      </c>
      <c r="O213" s="87"/>
      <c r="P213" s="216">
        <f>O213*H213</f>
        <v>0</v>
      </c>
      <c r="Q213" s="216">
        <v>0</v>
      </c>
      <c r="R213" s="216">
        <f>Q213*H213</f>
        <v>0</v>
      </c>
      <c r="S213" s="216">
        <v>0.045999999999999999</v>
      </c>
      <c r="T213" s="217">
        <f>S213*H213</f>
        <v>0.364228</v>
      </c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R213" s="218" t="s">
        <v>135</v>
      </c>
      <c r="AT213" s="218" t="s">
        <v>131</v>
      </c>
      <c r="AU213" s="218" t="s">
        <v>130</v>
      </c>
      <c r="AY213" s="20" t="s">
        <v>125</v>
      </c>
      <c r="BE213" s="219">
        <f>IF(N213="základní",J213,0)</f>
        <v>0</v>
      </c>
      <c r="BF213" s="219">
        <f>IF(N213="snížená",J213,0)</f>
        <v>0</v>
      </c>
      <c r="BG213" s="219">
        <f>IF(N213="zákl. přenesená",J213,0)</f>
        <v>0</v>
      </c>
      <c r="BH213" s="219">
        <f>IF(N213="sníž. přenesená",J213,0)</f>
        <v>0</v>
      </c>
      <c r="BI213" s="219">
        <f>IF(N213="nulová",J213,0)</f>
        <v>0</v>
      </c>
      <c r="BJ213" s="20" t="s">
        <v>130</v>
      </c>
      <c r="BK213" s="219">
        <f>ROUND(I213*H213,2)</f>
        <v>0</v>
      </c>
      <c r="BL213" s="20" t="s">
        <v>135</v>
      </c>
      <c r="BM213" s="218" t="s">
        <v>283</v>
      </c>
    </row>
    <row r="214" s="2" customFormat="1">
      <c r="A214" s="41"/>
      <c r="B214" s="42"/>
      <c r="C214" s="43"/>
      <c r="D214" s="253" t="s">
        <v>163</v>
      </c>
      <c r="E214" s="43"/>
      <c r="F214" s="254" t="s">
        <v>284</v>
      </c>
      <c r="G214" s="43"/>
      <c r="H214" s="43"/>
      <c r="I214" s="255"/>
      <c r="J214" s="43"/>
      <c r="K214" s="43"/>
      <c r="L214" s="47"/>
      <c r="M214" s="256"/>
      <c r="N214" s="257"/>
      <c r="O214" s="87"/>
      <c r="P214" s="87"/>
      <c r="Q214" s="87"/>
      <c r="R214" s="87"/>
      <c r="S214" s="87"/>
      <c r="T214" s="88"/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T214" s="20" t="s">
        <v>163</v>
      </c>
      <c r="AU214" s="20" t="s">
        <v>130</v>
      </c>
    </row>
    <row r="215" s="16" customFormat="1">
      <c r="A215" s="16"/>
      <c r="B215" s="269"/>
      <c r="C215" s="270"/>
      <c r="D215" s="222" t="s">
        <v>138</v>
      </c>
      <c r="E215" s="271" t="s">
        <v>19</v>
      </c>
      <c r="F215" s="272" t="s">
        <v>285</v>
      </c>
      <c r="G215" s="270"/>
      <c r="H215" s="271" t="s">
        <v>19</v>
      </c>
      <c r="I215" s="273"/>
      <c r="J215" s="270"/>
      <c r="K215" s="270"/>
      <c r="L215" s="274"/>
      <c r="M215" s="275"/>
      <c r="N215" s="276"/>
      <c r="O215" s="276"/>
      <c r="P215" s="276"/>
      <c r="Q215" s="276"/>
      <c r="R215" s="276"/>
      <c r="S215" s="276"/>
      <c r="T215" s="277"/>
      <c r="U215" s="16"/>
      <c r="V215" s="16"/>
      <c r="W215" s="16"/>
      <c r="X215" s="16"/>
      <c r="Y215" s="16"/>
      <c r="Z215" s="16"/>
      <c r="AA215" s="16"/>
      <c r="AB215" s="16"/>
      <c r="AC215" s="16"/>
      <c r="AD215" s="16"/>
      <c r="AE215" s="16"/>
      <c r="AT215" s="278" t="s">
        <v>138</v>
      </c>
      <c r="AU215" s="278" t="s">
        <v>130</v>
      </c>
      <c r="AV215" s="16" t="s">
        <v>83</v>
      </c>
      <c r="AW215" s="16" t="s">
        <v>37</v>
      </c>
      <c r="AX215" s="16" t="s">
        <v>75</v>
      </c>
      <c r="AY215" s="278" t="s">
        <v>125</v>
      </c>
    </row>
    <row r="216" s="13" customFormat="1">
      <c r="A216" s="13"/>
      <c r="B216" s="220"/>
      <c r="C216" s="221"/>
      <c r="D216" s="222" t="s">
        <v>138</v>
      </c>
      <c r="E216" s="223" t="s">
        <v>19</v>
      </c>
      <c r="F216" s="224" t="s">
        <v>286</v>
      </c>
      <c r="G216" s="221"/>
      <c r="H216" s="225">
        <v>1.591</v>
      </c>
      <c r="I216" s="226"/>
      <c r="J216" s="221"/>
      <c r="K216" s="221"/>
      <c r="L216" s="227"/>
      <c r="M216" s="228"/>
      <c r="N216" s="229"/>
      <c r="O216" s="229"/>
      <c r="P216" s="229"/>
      <c r="Q216" s="229"/>
      <c r="R216" s="229"/>
      <c r="S216" s="229"/>
      <c r="T216" s="230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1" t="s">
        <v>138</v>
      </c>
      <c r="AU216" s="231" t="s">
        <v>130</v>
      </c>
      <c r="AV216" s="13" t="s">
        <v>130</v>
      </c>
      <c r="AW216" s="13" t="s">
        <v>37</v>
      </c>
      <c r="AX216" s="13" t="s">
        <v>75</v>
      </c>
      <c r="AY216" s="231" t="s">
        <v>125</v>
      </c>
    </row>
    <row r="217" s="13" customFormat="1">
      <c r="A217" s="13"/>
      <c r="B217" s="220"/>
      <c r="C217" s="221"/>
      <c r="D217" s="222" t="s">
        <v>138</v>
      </c>
      <c r="E217" s="223" t="s">
        <v>19</v>
      </c>
      <c r="F217" s="224" t="s">
        <v>287</v>
      </c>
      <c r="G217" s="221"/>
      <c r="H217" s="225">
        <v>2.766</v>
      </c>
      <c r="I217" s="226"/>
      <c r="J217" s="221"/>
      <c r="K217" s="221"/>
      <c r="L217" s="227"/>
      <c r="M217" s="228"/>
      <c r="N217" s="229"/>
      <c r="O217" s="229"/>
      <c r="P217" s="229"/>
      <c r="Q217" s="229"/>
      <c r="R217" s="229"/>
      <c r="S217" s="229"/>
      <c r="T217" s="230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1" t="s">
        <v>138</v>
      </c>
      <c r="AU217" s="231" t="s">
        <v>130</v>
      </c>
      <c r="AV217" s="13" t="s">
        <v>130</v>
      </c>
      <c r="AW217" s="13" t="s">
        <v>37</v>
      </c>
      <c r="AX217" s="13" t="s">
        <v>75</v>
      </c>
      <c r="AY217" s="231" t="s">
        <v>125</v>
      </c>
    </row>
    <row r="218" s="13" customFormat="1">
      <c r="A218" s="13"/>
      <c r="B218" s="220"/>
      <c r="C218" s="221"/>
      <c r="D218" s="222" t="s">
        <v>138</v>
      </c>
      <c r="E218" s="223" t="s">
        <v>19</v>
      </c>
      <c r="F218" s="224" t="s">
        <v>288</v>
      </c>
      <c r="G218" s="221"/>
      <c r="H218" s="225">
        <v>1.484</v>
      </c>
      <c r="I218" s="226"/>
      <c r="J218" s="221"/>
      <c r="K218" s="221"/>
      <c r="L218" s="227"/>
      <c r="M218" s="228"/>
      <c r="N218" s="229"/>
      <c r="O218" s="229"/>
      <c r="P218" s="229"/>
      <c r="Q218" s="229"/>
      <c r="R218" s="229"/>
      <c r="S218" s="229"/>
      <c r="T218" s="230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1" t="s">
        <v>138</v>
      </c>
      <c r="AU218" s="231" t="s">
        <v>130</v>
      </c>
      <c r="AV218" s="13" t="s">
        <v>130</v>
      </c>
      <c r="AW218" s="13" t="s">
        <v>37</v>
      </c>
      <c r="AX218" s="13" t="s">
        <v>75</v>
      </c>
      <c r="AY218" s="231" t="s">
        <v>125</v>
      </c>
    </row>
    <row r="219" s="13" customFormat="1">
      <c r="A219" s="13"/>
      <c r="B219" s="220"/>
      <c r="C219" s="221"/>
      <c r="D219" s="222" t="s">
        <v>138</v>
      </c>
      <c r="E219" s="223" t="s">
        <v>19</v>
      </c>
      <c r="F219" s="224" t="s">
        <v>289</v>
      </c>
      <c r="G219" s="221"/>
      <c r="H219" s="225">
        <v>2.077</v>
      </c>
      <c r="I219" s="226"/>
      <c r="J219" s="221"/>
      <c r="K219" s="221"/>
      <c r="L219" s="227"/>
      <c r="M219" s="228"/>
      <c r="N219" s="229"/>
      <c r="O219" s="229"/>
      <c r="P219" s="229"/>
      <c r="Q219" s="229"/>
      <c r="R219" s="229"/>
      <c r="S219" s="229"/>
      <c r="T219" s="230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1" t="s">
        <v>138</v>
      </c>
      <c r="AU219" s="231" t="s">
        <v>130</v>
      </c>
      <c r="AV219" s="13" t="s">
        <v>130</v>
      </c>
      <c r="AW219" s="13" t="s">
        <v>37</v>
      </c>
      <c r="AX219" s="13" t="s">
        <v>75</v>
      </c>
      <c r="AY219" s="231" t="s">
        <v>125</v>
      </c>
    </row>
    <row r="220" s="14" customFormat="1">
      <c r="A220" s="14"/>
      <c r="B220" s="232"/>
      <c r="C220" s="233"/>
      <c r="D220" s="222" t="s">
        <v>138</v>
      </c>
      <c r="E220" s="234" t="s">
        <v>19</v>
      </c>
      <c r="F220" s="235" t="s">
        <v>143</v>
      </c>
      <c r="G220" s="233"/>
      <c r="H220" s="236">
        <v>7.9180000000000001</v>
      </c>
      <c r="I220" s="237"/>
      <c r="J220" s="233"/>
      <c r="K220" s="233"/>
      <c r="L220" s="238"/>
      <c r="M220" s="239"/>
      <c r="N220" s="240"/>
      <c r="O220" s="240"/>
      <c r="P220" s="240"/>
      <c r="Q220" s="240"/>
      <c r="R220" s="240"/>
      <c r="S220" s="240"/>
      <c r="T220" s="241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2" t="s">
        <v>138</v>
      </c>
      <c r="AU220" s="242" t="s">
        <v>130</v>
      </c>
      <c r="AV220" s="14" t="s">
        <v>135</v>
      </c>
      <c r="AW220" s="14" t="s">
        <v>37</v>
      </c>
      <c r="AX220" s="14" t="s">
        <v>83</v>
      </c>
      <c r="AY220" s="242" t="s">
        <v>125</v>
      </c>
    </row>
    <row r="221" s="12" customFormat="1" ht="22.8" customHeight="1">
      <c r="A221" s="12"/>
      <c r="B221" s="191"/>
      <c r="C221" s="192"/>
      <c r="D221" s="193" t="s">
        <v>74</v>
      </c>
      <c r="E221" s="205" t="s">
        <v>290</v>
      </c>
      <c r="F221" s="205" t="s">
        <v>291</v>
      </c>
      <c r="G221" s="192"/>
      <c r="H221" s="192"/>
      <c r="I221" s="195"/>
      <c r="J221" s="206">
        <f>BK221</f>
        <v>0</v>
      </c>
      <c r="K221" s="192"/>
      <c r="L221" s="197"/>
      <c r="M221" s="198"/>
      <c r="N221" s="199"/>
      <c r="O221" s="199"/>
      <c r="P221" s="200">
        <f>SUM(P222:P239)</f>
        <v>0</v>
      </c>
      <c r="Q221" s="199"/>
      <c r="R221" s="200">
        <f>SUM(R222:R239)</f>
        <v>0</v>
      </c>
      <c r="S221" s="199"/>
      <c r="T221" s="201">
        <f>SUM(T222:T239)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02" t="s">
        <v>83</v>
      </c>
      <c r="AT221" s="203" t="s">
        <v>74</v>
      </c>
      <c r="AU221" s="203" t="s">
        <v>83</v>
      </c>
      <c r="AY221" s="202" t="s">
        <v>125</v>
      </c>
      <c r="BK221" s="204">
        <f>SUM(BK222:BK239)</f>
        <v>0</v>
      </c>
    </row>
    <row r="222" s="2" customFormat="1" ht="24.15" customHeight="1">
      <c r="A222" s="41"/>
      <c r="B222" s="42"/>
      <c r="C222" s="207" t="s">
        <v>292</v>
      </c>
      <c r="D222" s="207" t="s">
        <v>131</v>
      </c>
      <c r="E222" s="208" t="s">
        <v>293</v>
      </c>
      <c r="F222" s="209" t="s">
        <v>294</v>
      </c>
      <c r="G222" s="210" t="s">
        <v>295</v>
      </c>
      <c r="H222" s="211">
        <v>1.6830000000000001</v>
      </c>
      <c r="I222" s="212"/>
      <c r="J222" s="213">
        <f>ROUND(I222*H222,2)</f>
        <v>0</v>
      </c>
      <c r="K222" s="209" t="s">
        <v>148</v>
      </c>
      <c r="L222" s="47"/>
      <c r="M222" s="214" t="s">
        <v>19</v>
      </c>
      <c r="N222" s="215" t="s">
        <v>47</v>
      </c>
      <c r="O222" s="87"/>
      <c r="P222" s="216">
        <f>O222*H222</f>
        <v>0</v>
      </c>
      <c r="Q222" s="216">
        <v>0</v>
      </c>
      <c r="R222" s="216">
        <f>Q222*H222</f>
        <v>0</v>
      </c>
      <c r="S222" s="216">
        <v>0</v>
      </c>
      <c r="T222" s="217">
        <f>S222*H222</f>
        <v>0</v>
      </c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R222" s="218" t="s">
        <v>135</v>
      </c>
      <c r="AT222" s="218" t="s">
        <v>131</v>
      </c>
      <c r="AU222" s="218" t="s">
        <v>130</v>
      </c>
      <c r="AY222" s="20" t="s">
        <v>125</v>
      </c>
      <c r="BE222" s="219">
        <f>IF(N222="základní",J222,0)</f>
        <v>0</v>
      </c>
      <c r="BF222" s="219">
        <f>IF(N222="snížená",J222,0)</f>
        <v>0</v>
      </c>
      <c r="BG222" s="219">
        <f>IF(N222="zákl. přenesená",J222,0)</f>
        <v>0</v>
      </c>
      <c r="BH222" s="219">
        <f>IF(N222="sníž. přenesená",J222,0)</f>
        <v>0</v>
      </c>
      <c r="BI222" s="219">
        <f>IF(N222="nulová",J222,0)</f>
        <v>0</v>
      </c>
      <c r="BJ222" s="20" t="s">
        <v>130</v>
      </c>
      <c r="BK222" s="219">
        <f>ROUND(I222*H222,2)</f>
        <v>0</v>
      </c>
      <c r="BL222" s="20" t="s">
        <v>135</v>
      </c>
      <c r="BM222" s="218" t="s">
        <v>296</v>
      </c>
    </row>
    <row r="223" s="2" customFormat="1">
      <c r="A223" s="41"/>
      <c r="B223" s="42"/>
      <c r="C223" s="43"/>
      <c r="D223" s="253" t="s">
        <v>163</v>
      </c>
      <c r="E223" s="43"/>
      <c r="F223" s="254" t="s">
        <v>297</v>
      </c>
      <c r="G223" s="43"/>
      <c r="H223" s="43"/>
      <c r="I223" s="255"/>
      <c r="J223" s="43"/>
      <c r="K223" s="43"/>
      <c r="L223" s="47"/>
      <c r="M223" s="256"/>
      <c r="N223" s="257"/>
      <c r="O223" s="87"/>
      <c r="P223" s="87"/>
      <c r="Q223" s="87"/>
      <c r="R223" s="87"/>
      <c r="S223" s="87"/>
      <c r="T223" s="88"/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T223" s="20" t="s">
        <v>163</v>
      </c>
      <c r="AU223" s="20" t="s">
        <v>130</v>
      </c>
    </row>
    <row r="224" s="2" customFormat="1" ht="24.15" customHeight="1">
      <c r="A224" s="41"/>
      <c r="B224" s="42"/>
      <c r="C224" s="207" t="s">
        <v>298</v>
      </c>
      <c r="D224" s="207" t="s">
        <v>131</v>
      </c>
      <c r="E224" s="208" t="s">
        <v>293</v>
      </c>
      <c r="F224" s="209" t="s">
        <v>294</v>
      </c>
      <c r="G224" s="210" t="s">
        <v>295</v>
      </c>
      <c r="H224" s="211">
        <v>1.6830000000000001</v>
      </c>
      <c r="I224" s="212"/>
      <c r="J224" s="213">
        <f>ROUND(I224*H224,2)</f>
        <v>0</v>
      </c>
      <c r="K224" s="209" t="s">
        <v>148</v>
      </c>
      <c r="L224" s="47"/>
      <c r="M224" s="214" t="s">
        <v>19</v>
      </c>
      <c r="N224" s="215" t="s">
        <v>47</v>
      </c>
      <c r="O224" s="87"/>
      <c r="P224" s="216">
        <f>O224*H224</f>
        <v>0</v>
      </c>
      <c r="Q224" s="216">
        <v>0</v>
      </c>
      <c r="R224" s="216">
        <f>Q224*H224</f>
        <v>0</v>
      </c>
      <c r="S224" s="216">
        <v>0</v>
      </c>
      <c r="T224" s="217">
        <f>S224*H224</f>
        <v>0</v>
      </c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R224" s="218" t="s">
        <v>135</v>
      </c>
      <c r="AT224" s="218" t="s">
        <v>131</v>
      </c>
      <c r="AU224" s="218" t="s">
        <v>130</v>
      </c>
      <c r="AY224" s="20" t="s">
        <v>125</v>
      </c>
      <c r="BE224" s="219">
        <f>IF(N224="základní",J224,0)</f>
        <v>0</v>
      </c>
      <c r="BF224" s="219">
        <f>IF(N224="snížená",J224,0)</f>
        <v>0</v>
      </c>
      <c r="BG224" s="219">
        <f>IF(N224="zákl. přenesená",J224,0)</f>
        <v>0</v>
      </c>
      <c r="BH224" s="219">
        <f>IF(N224="sníž. přenesená",J224,0)</f>
        <v>0</v>
      </c>
      <c r="BI224" s="219">
        <f>IF(N224="nulová",J224,0)</f>
        <v>0</v>
      </c>
      <c r="BJ224" s="20" t="s">
        <v>130</v>
      </c>
      <c r="BK224" s="219">
        <f>ROUND(I224*H224,2)</f>
        <v>0</v>
      </c>
      <c r="BL224" s="20" t="s">
        <v>135</v>
      </c>
      <c r="BM224" s="218" t="s">
        <v>299</v>
      </c>
    </row>
    <row r="225" s="2" customFormat="1">
      <c r="A225" s="41"/>
      <c r="B225" s="42"/>
      <c r="C225" s="43"/>
      <c r="D225" s="253" t="s">
        <v>163</v>
      </c>
      <c r="E225" s="43"/>
      <c r="F225" s="254" t="s">
        <v>297</v>
      </c>
      <c r="G225" s="43"/>
      <c r="H225" s="43"/>
      <c r="I225" s="255"/>
      <c r="J225" s="43"/>
      <c r="K225" s="43"/>
      <c r="L225" s="47"/>
      <c r="M225" s="256"/>
      <c r="N225" s="257"/>
      <c r="O225" s="87"/>
      <c r="P225" s="87"/>
      <c r="Q225" s="87"/>
      <c r="R225" s="87"/>
      <c r="S225" s="87"/>
      <c r="T225" s="88"/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T225" s="20" t="s">
        <v>163</v>
      </c>
      <c r="AU225" s="20" t="s">
        <v>130</v>
      </c>
    </row>
    <row r="226" s="2" customFormat="1" ht="24.15" customHeight="1">
      <c r="A226" s="41"/>
      <c r="B226" s="42"/>
      <c r="C226" s="207" t="s">
        <v>300</v>
      </c>
      <c r="D226" s="207" t="s">
        <v>131</v>
      </c>
      <c r="E226" s="208" t="s">
        <v>301</v>
      </c>
      <c r="F226" s="209" t="s">
        <v>302</v>
      </c>
      <c r="G226" s="210" t="s">
        <v>295</v>
      </c>
      <c r="H226" s="211">
        <v>15.201000000000001</v>
      </c>
      <c r="I226" s="212"/>
      <c r="J226" s="213">
        <f>ROUND(I226*H226,2)</f>
        <v>0</v>
      </c>
      <c r="K226" s="209" t="s">
        <v>19</v>
      </c>
      <c r="L226" s="47"/>
      <c r="M226" s="214" t="s">
        <v>19</v>
      </c>
      <c r="N226" s="215" t="s">
        <v>47</v>
      </c>
      <c r="O226" s="87"/>
      <c r="P226" s="216">
        <f>O226*H226</f>
        <v>0</v>
      </c>
      <c r="Q226" s="216">
        <v>0</v>
      </c>
      <c r="R226" s="216">
        <f>Q226*H226</f>
        <v>0</v>
      </c>
      <c r="S226" s="216">
        <v>0</v>
      </c>
      <c r="T226" s="217">
        <f>S226*H226</f>
        <v>0</v>
      </c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R226" s="218" t="s">
        <v>135</v>
      </c>
      <c r="AT226" s="218" t="s">
        <v>131</v>
      </c>
      <c r="AU226" s="218" t="s">
        <v>130</v>
      </c>
      <c r="AY226" s="20" t="s">
        <v>125</v>
      </c>
      <c r="BE226" s="219">
        <f>IF(N226="základní",J226,0)</f>
        <v>0</v>
      </c>
      <c r="BF226" s="219">
        <f>IF(N226="snížená",J226,0)</f>
        <v>0</v>
      </c>
      <c r="BG226" s="219">
        <f>IF(N226="zákl. přenesená",J226,0)</f>
        <v>0</v>
      </c>
      <c r="BH226" s="219">
        <f>IF(N226="sníž. přenesená",J226,0)</f>
        <v>0</v>
      </c>
      <c r="BI226" s="219">
        <f>IF(N226="nulová",J226,0)</f>
        <v>0</v>
      </c>
      <c r="BJ226" s="20" t="s">
        <v>130</v>
      </c>
      <c r="BK226" s="219">
        <f>ROUND(I226*H226,2)</f>
        <v>0</v>
      </c>
      <c r="BL226" s="20" t="s">
        <v>135</v>
      </c>
      <c r="BM226" s="218" t="s">
        <v>303</v>
      </c>
    </row>
    <row r="227" s="2" customFormat="1">
      <c r="A227" s="41"/>
      <c r="B227" s="42"/>
      <c r="C227" s="43"/>
      <c r="D227" s="222" t="s">
        <v>304</v>
      </c>
      <c r="E227" s="43"/>
      <c r="F227" s="279" t="s">
        <v>305</v>
      </c>
      <c r="G227" s="43"/>
      <c r="H227" s="43"/>
      <c r="I227" s="255"/>
      <c r="J227" s="43"/>
      <c r="K227" s="43"/>
      <c r="L227" s="47"/>
      <c r="M227" s="256"/>
      <c r="N227" s="257"/>
      <c r="O227" s="87"/>
      <c r="P227" s="87"/>
      <c r="Q227" s="87"/>
      <c r="R227" s="87"/>
      <c r="S227" s="87"/>
      <c r="T227" s="88"/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T227" s="20" t="s">
        <v>304</v>
      </c>
      <c r="AU227" s="20" t="s">
        <v>130</v>
      </c>
    </row>
    <row r="228" s="13" customFormat="1">
      <c r="A228" s="13"/>
      <c r="B228" s="220"/>
      <c r="C228" s="221"/>
      <c r="D228" s="222" t="s">
        <v>138</v>
      </c>
      <c r="E228" s="223" t="s">
        <v>19</v>
      </c>
      <c r="F228" s="224" t="s">
        <v>306</v>
      </c>
      <c r="G228" s="221"/>
      <c r="H228" s="225">
        <v>15.201000000000001</v>
      </c>
      <c r="I228" s="226"/>
      <c r="J228" s="221"/>
      <c r="K228" s="221"/>
      <c r="L228" s="227"/>
      <c r="M228" s="228"/>
      <c r="N228" s="229"/>
      <c r="O228" s="229"/>
      <c r="P228" s="229"/>
      <c r="Q228" s="229"/>
      <c r="R228" s="229"/>
      <c r="S228" s="229"/>
      <c r="T228" s="230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1" t="s">
        <v>138</v>
      </c>
      <c r="AU228" s="231" t="s">
        <v>130</v>
      </c>
      <c r="AV228" s="13" t="s">
        <v>130</v>
      </c>
      <c r="AW228" s="13" t="s">
        <v>37</v>
      </c>
      <c r="AX228" s="13" t="s">
        <v>83</v>
      </c>
      <c r="AY228" s="231" t="s">
        <v>125</v>
      </c>
    </row>
    <row r="229" s="2" customFormat="1" ht="24.15" customHeight="1">
      <c r="A229" s="41"/>
      <c r="B229" s="42"/>
      <c r="C229" s="207" t="s">
        <v>307</v>
      </c>
      <c r="D229" s="207" t="s">
        <v>131</v>
      </c>
      <c r="E229" s="208" t="s">
        <v>308</v>
      </c>
      <c r="F229" s="209" t="s">
        <v>309</v>
      </c>
      <c r="G229" s="210" t="s">
        <v>295</v>
      </c>
      <c r="H229" s="211">
        <v>0.050000000000000003</v>
      </c>
      <c r="I229" s="212"/>
      <c r="J229" s="213">
        <f>ROUND(I229*H229,2)</f>
        <v>0</v>
      </c>
      <c r="K229" s="209" t="s">
        <v>310</v>
      </c>
      <c r="L229" s="47"/>
      <c r="M229" s="214" t="s">
        <v>19</v>
      </c>
      <c r="N229" s="215" t="s">
        <v>47</v>
      </c>
      <c r="O229" s="87"/>
      <c r="P229" s="216">
        <f>O229*H229</f>
        <v>0</v>
      </c>
      <c r="Q229" s="216">
        <v>0</v>
      </c>
      <c r="R229" s="216">
        <f>Q229*H229</f>
        <v>0</v>
      </c>
      <c r="S229" s="216">
        <v>0</v>
      </c>
      <c r="T229" s="217">
        <f>S229*H229</f>
        <v>0</v>
      </c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R229" s="218" t="s">
        <v>135</v>
      </c>
      <c r="AT229" s="218" t="s">
        <v>131</v>
      </c>
      <c r="AU229" s="218" t="s">
        <v>130</v>
      </c>
      <c r="AY229" s="20" t="s">
        <v>125</v>
      </c>
      <c r="BE229" s="219">
        <f>IF(N229="základní",J229,0)</f>
        <v>0</v>
      </c>
      <c r="BF229" s="219">
        <f>IF(N229="snížená",J229,0)</f>
        <v>0</v>
      </c>
      <c r="BG229" s="219">
        <f>IF(N229="zákl. přenesená",J229,0)</f>
        <v>0</v>
      </c>
      <c r="BH229" s="219">
        <f>IF(N229="sníž. přenesená",J229,0)</f>
        <v>0</v>
      </c>
      <c r="BI229" s="219">
        <f>IF(N229="nulová",J229,0)</f>
        <v>0</v>
      </c>
      <c r="BJ229" s="20" t="s">
        <v>130</v>
      </c>
      <c r="BK229" s="219">
        <f>ROUND(I229*H229,2)</f>
        <v>0</v>
      </c>
      <c r="BL229" s="20" t="s">
        <v>135</v>
      </c>
      <c r="BM229" s="218" t="s">
        <v>311</v>
      </c>
    </row>
    <row r="230" s="2" customFormat="1">
      <c r="A230" s="41"/>
      <c r="B230" s="42"/>
      <c r="C230" s="43"/>
      <c r="D230" s="253" t="s">
        <v>163</v>
      </c>
      <c r="E230" s="43"/>
      <c r="F230" s="254" t="s">
        <v>312</v>
      </c>
      <c r="G230" s="43"/>
      <c r="H230" s="43"/>
      <c r="I230" s="255"/>
      <c r="J230" s="43"/>
      <c r="K230" s="43"/>
      <c r="L230" s="47"/>
      <c r="M230" s="256"/>
      <c r="N230" s="257"/>
      <c r="O230" s="87"/>
      <c r="P230" s="87"/>
      <c r="Q230" s="87"/>
      <c r="R230" s="87"/>
      <c r="S230" s="87"/>
      <c r="T230" s="88"/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T230" s="20" t="s">
        <v>163</v>
      </c>
      <c r="AU230" s="20" t="s">
        <v>130</v>
      </c>
    </row>
    <row r="231" s="2" customFormat="1">
      <c r="A231" s="41"/>
      <c r="B231" s="42"/>
      <c r="C231" s="43"/>
      <c r="D231" s="222" t="s">
        <v>304</v>
      </c>
      <c r="E231" s="43"/>
      <c r="F231" s="279" t="s">
        <v>313</v>
      </c>
      <c r="G231" s="43"/>
      <c r="H231" s="43"/>
      <c r="I231" s="255"/>
      <c r="J231" s="43"/>
      <c r="K231" s="43"/>
      <c r="L231" s="47"/>
      <c r="M231" s="256"/>
      <c r="N231" s="257"/>
      <c r="O231" s="87"/>
      <c r="P231" s="87"/>
      <c r="Q231" s="87"/>
      <c r="R231" s="87"/>
      <c r="S231" s="87"/>
      <c r="T231" s="88"/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T231" s="20" t="s">
        <v>304</v>
      </c>
      <c r="AU231" s="20" t="s">
        <v>130</v>
      </c>
    </row>
    <row r="232" s="2" customFormat="1" ht="24.15" customHeight="1">
      <c r="A232" s="41"/>
      <c r="B232" s="42"/>
      <c r="C232" s="207" t="s">
        <v>314</v>
      </c>
      <c r="D232" s="207" t="s">
        <v>131</v>
      </c>
      <c r="E232" s="208" t="s">
        <v>315</v>
      </c>
      <c r="F232" s="209" t="s">
        <v>316</v>
      </c>
      <c r="G232" s="210" t="s">
        <v>295</v>
      </c>
      <c r="H232" s="211">
        <v>0.55900000000000005</v>
      </c>
      <c r="I232" s="212"/>
      <c r="J232" s="213">
        <f>ROUND(I232*H232,2)</f>
        <v>0</v>
      </c>
      <c r="K232" s="209" t="s">
        <v>148</v>
      </c>
      <c r="L232" s="47"/>
      <c r="M232" s="214" t="s">
        <v>19</v>
      </c>
      <c r="N232" s="215" t="s">
        <v>47</v>
      </c>
      <c r="O232" s="87"/>
      <c r="P232" s="216">
        <f>O232*H232</f>
        <v>0</v>
      </c>
      <c r="Q232" s="216">
        <v>0</v>
      </c>
      <c r="R232" s="216">
        <f>Q232*H232</f>
        <v>0</v>
      </c>
      <c r="S232" s="216">
        <v>0</v>
      </c>
      <c r="T232" s="217">
        <f>S232*H232</f>
        <v>0</v>
      </c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R232" s="218" t="s">
        <v>135</v>
      </c>
      <c r="AT232" s="218" t="s">
        <v>131</v>
      </c>
      <c r="AU232" s="218" t="s">
        <v>130</v>
      </c>
      <c r="AY232" s="20" t="s">
        <v>125</v>
      </c>
      <c r="BE232" s="219">
        <f>IF(N232="základní",J232,0)</f>
        <v>0</v>
      </c>
      <c r="BF232" s="219">
        <f>IF(N232="snížená",J232,0)</f>
        <v>0</v>
      </c>
      <c r="BG232" s="219">
        <f>IF(N232="zákl. přenesená",J232,0)</f>
        <v>0</v>
      </c>
      <c r="BH232" s="219">
        <f>IF(N232="sníž. přenesená",J232,0)</f>
        <v>0</v>
      </c>
      <c r="BI232" s="219">
        <f>IF(N232="nulová",J232,0)</f>
        <v>0</v>
      </c>
      <c r="BJ232" s="20" t="s">
        <v>130</v>
      </c>
      <c r="BK232" s="219">
        <f>ROUND(I232*H232,2)</f>
        <v>0</v>
      </c>
      <c r="BL232" s="20" t="s">
        <v>135</v>
      </c>
      <c r="BM232" s="218" t="s">
        <v>317</v>
      </c>
    </row>
    <row r="233" s="2" customFormat="1">
      <c r="A233" s="41"/>
      <c r="B233" s="42"/>
      <c r="C233" s="43"/>
      <c r="D233" s="253" t="s">
        <v>163</v>
      </c>
      <c r="E233" s="43"/>
      <c r="F233" s="254" t="s">
        <v>318</v>
      </c>
      <c r="G233" s="43"/>
      <c r="H233" s="43"/>
      <c r="I233" s="255"/>
      <c r="J233" s="43"/>
      <c r="K233" s="43"/>
      <c r="L233" s="47"/>
      <c r="M233" s="256"/>
      <c r="N233" s="257"/>
      <c r="O233" s="87"/>
      <c r="P233" s="87"/>
      <c r="Q233" s="87"/>
      <c r="R233" s="87"/>
      <c r="S233" s="87"/>
      <c r="T233" s="88"/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T233" s="20" t="s">
        <v>163</v>
      </c>
      <c r="AU233" s="20" t="s">
        <v>130</v>
      </c>
    </row>
    <row r="234" s="2" customFormat="1" ht="24.15" customHeight="1">
      <c r="A234" s="41"/>
      <c r="B234" s="42"/>
      <c r="C234" s="207" t="s">
        <v>319</v>
      </c>
      <c r="D234" s="207" t="s">
        <v>131</v>
      </c>
      <c r="E234" s="208" t="s">
        <v>320</v>
      </c>
      <c r="F234" s="209" t="s">
        <v>321</v>
      </c>
      <c r="G234" s="210" t="s">
        <v>295</v>
      </c>
      <c r="H234" s="211">
        <v>0.46400000000000002</v>
      </c>
      <c r="I234" s="212"/>
      <c r="J234" s="213">
        <f>ROUND(I234*H234,2)</f>
        <v>0</v>
      </c>
      <c r="K234" s="209" t="s">
        <v>310</v>
      </c>
      <c r="L234" s="47"/>
      <c r="M234" s="214" t="s">
        <v>19</v>
      </c>
      <c r="N234" s="215" t="s">
        <v>47</v>
      </c>
      <c r="O234" s="87"/>
      <c r="P234" s="216">
        <f>O234*H234</f>
        <v>0</v>
      </c>
      <c r="Q234" s="216">
        <v>0</v>
      </c>
      <c r="R234" s="216">
        <f>Q234*H234</f>
        <v>0</v>
      </c>
      <c r="S234" s="216">
        <v>0</v>
      </c>
      <c r="T234" s="217">
        <f>S234*H234</f>
        <v>0</v>
      </c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R234" s="218" t="s">
        <v>135</v>
      </c>
      <c r="AT234" s="218" t="s">
        <v>131</v>
      </c>
      <c r="AU234" s="218" t="s">
        <v>130</v>
      </c>
      <c r="AY234" s="20" t="s">
        <v>125</v>
      </c>
      <c r="BE234" s="219">
        <f>IF(N234="základní",J234,0)</f>
        <v>0</v>
      </c>
      <c r="BF234" s="219">
        <f>IF(N234="snížená",J234,0)</f>
        <v>0</v>
      </c>
      <c r="BG234" s="219">
        <f>IF(N234="zákl. přenesená",J234,0)</f>
        <v>0</v>
      </c>
      <c r="BH234" s="219">
        <f>IF(N234="sníž. přenesená",J234,0)</f>
        <v>0</v>
      </c>
      <c r="BI234" s="219">
        <f>IF(N234="nulová",J234,0)</f>
        <v>0</v>
      </c>
      <c r="BJ234" s="20" t="s">
        <v>130</v>
      </c>
      <c r="BK234" s="219">
        <f>ROUND(I234*H234,2)</f>
        <v>0</v>
      </c>
      <c r="BL234" s="20" t="s">
        <v>135</v>
      </c>
      <c r="BM234" s="218" t="s">
        <v>322</v>
      </c>
    </row>
    <row r="235" s="2" customFormat="1">
      <c r="A235" s="41"/>
      <c r="B235" s="42"/>
      <c r="C235" s="43"/>
      <c r="D235" s="253" t="s">
        <v>163</v>
      </c>
      <c r="E235" s="43"/>
      <c r="F235" s="254" t="s">
        <v>323</v>
      </c>
      <c r="G235" s="43"/>
      <c r="H235" s="43"/>
      <c r="I235" s="255"/>
      <c r="J235" s="43"/>
      <c r="K235" s="43"/>
      <c r="L235" s="47"/>
      <c r="M235" s="256"/>
      <c r="N235" s="257"/>
      <c r="O235" s="87"/>
      <c r="P235" s="87"/>
      <c r="Q235" s="87"/>
      <c r="R235" s="87"/>
      <c r="S235" s="87"/>
      <c r="T235" s="88"/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T235" s="20" t="s">
        <v>163</v>
      </c>
      <c r="AU235" s="20" t="s">
        <v>130</v>
      </c>
    </row>
    <row r="236" s="2" customFormat="1">
      <c r="A236" s="41"/>
      <c r="B236" s="42"/>
      <c r="C236" s="43"/>
      <c r="D236" s="222" t="s">
        <v>304</v>
      </c>
      <c r="E236" s="43"/>
      <c r="F236" s="279" t="s">
        <v>324</v>
      </c>
      <c r="G236" s="43"/>
      <c r="H236" s="43"/>
      <c r="I236" s="255"/>
      <c r="J236" s="43"/>
      <c r="K236" s="43"/>
      <c r="L236" s="47"/>
      <c r="M236" s="256"/>
      <c r="N236" s="257"/>
      <c r="O236" s="87"/>
      <c r="P236" s="87"/>
      <c r="Q236" s="87"/>
      <c r="R236" s="87"/>
      <c r="S236" s="87"/>
      <c r="T236" s="88"/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T236" s="20" t="s">
        <v>304</v>
      </c>
      <c r="AU236" s="20" t="s">
        <v>130</v>
      </c>
    </row>
    <row r="237" s="2" customFormat="1" ht="24.15" customHeight="1">
      <c r="A237" s="41"/>
      <c r="B237" s="42"/>
      <c r="C237" s="207" t="s">
        <v>325</v>
      </c>
      <c r="D237" s="207" t="s">
        <v>131</v>
      </c>
      <c r="E237" s="208" t="s">
        <v>326</v>
      </c>
      <c r="F237" s="209" t="s">
        <v>327</v>
      </c>
      <c r="G237" s="210" t="s">
        <v>295</v>
      </c>
      <c r="H237" s="211">
        <v>0.60999999999999999</v>
      </c>
      <c r="I237" s="212"/>
      <c r="J237" s="213">
        <f>ROUND(I237*H237,2)</f>
        <v>0</v>
      </c>
      <c r="K237" s="209" t="s">
        <v>310</v>
      </c>
      <c r="L237" s="47"/>
      <c r="M237" s="214" t="s">
        <v>19</v>
      </c>
      <c r="N237" s="215" t="s">
        <v>47</v>
      </c>
      <c r="O237" s="87"/>
      <c r="P237" s="216">
        <f>O237*H237</f>
        <v>0</v>
      </c>
      <c r="Q237" s="216">
        <v>0</v>
      </c>
      <c r="R237" s="216">
        <f>Q237*H237</f>
        <v>0</v>
      </c>
      <c r="S237" s="216">
        <v>0</v>
      </c>
      <c r="T237" s="217">
        <f>S237*H237</f>
        <v>0</v>
      </c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R237" s="218" t="s">
        <v>135</v>
      </c>
      <c r="AT237" s="218" t="s">
        <v>131</v>
      </c>
      <c r="AU237" s="218" t="s">
        <v>130</v>
      </c>
      <c r="AY237" s="20" t="s">
        <v>125</v>
      </c>
      <c r="BE237" s="219">
        <f>IF(N237="základní",J237,0)</f>
        <v>0</v>
      </c>
      <c r="BF237" s="219">
        <f>IF(N237="snížená",J237,0)</f>
        <v>0</v>
      </c>
      <c r="BG237" s="219">
        <f>IF(N237="zákl. přenesená",J237,0)</f>
        <v>0</v>
      </c>
      <c r="BH237" s="219">
        <f>IF(N237="sníž. přenesená",J237,0)</f>
        <v>0</v>
      </c>
      <c r="BI237" s="219">
        <f>IF(N237="nulová",J237,0)</f>
        <v>0</v>
      </c>
      <c r="BJ237" s="20" t="s">
        <v>130</v>
      </c>
      <c r="BK237" s="219">
        <f>ROUND(I237*H237,2)</f>
        <v>0</v>
      </c>
      <c r="BL237" s="20" t="s">
        <v>135</v>
      </c>
      <c r="BM237" s="218" t="s">
        <v>328</v>
      </c>
    </row>
    <row r="238" s="2" customFormat="1">
      <c r="A238" s="41"/>
      <c r="B238" s="42"/>
      <c r="C238" s="43"/>
      <c r="D238" s="253" t="s">
        <v>163</v>
      </c>
      <c r="E238" s="43"/>
      <c r="F238" s="254" t="s">
        <v>329</v>
      </c>
      <c r="G238" s="43"/>
      <c r="H238" s="43"/>
      <c r="I238" s="255"/>
      <c r="J238" s="43"/>
      <c r="K238" s="43"/>
      <c r="L238" s="47"/>
      <c r="M238" s="256"/>
      <c r="N238" s="257"/>
      <c r="O238" s="87"/>
      <c r="P238" s="87"/>
      <c r="Q238" s="87"/>
      <c r="R238" s="87"/>
      <c r="S238" s="87"/>
      <c r="T238" s="88"/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T238" s="20" t="s">
        <v>163</v>
      </c>
      <c r="AU238" s="20" t="s">
        <v>130</v>
      </c>
    </row>
    <row r="239" s="2" customFormat="1">
      <c r="A239" s="41"/>
      <c r="B239" s="42"/>
      <c r="C239" s="43"/>
      <c r="D239" s="222" t="s">
        <v>304</v>
      </c>
      <c r="E239" s="43"/>
      <c r="F239" s="279" t="s">
        <v>330</v>
      </c>
      <c r="G239" s="43"/>
      <c r="H239" s="43"/>
      <c r="I239" s="255"/>
      <c r="J239" s="43"/>
      <c r="K239" s="43"/>
      <c r="L239" s="47"/>
      <c r="M239" s="256"/>
      <c r="N239" s="257"/>
      <c r="O239" s="87"/>
      <c r="P239" s="87"/>
      <c r="Q239" s="87"/>
      <c r="R239" s="87"/>
      <c r="S239" s="87"/>
      <c r="T239" s="88"/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T239" s="20" t="s">
        <v>304</v>
      </c>
      <c r="AU239" s="20" t="s">
        <v>130</v>
      </c>
    </row>
    <row r="240" s="12" customFormat="1" ht="22.8" customHeight="1">
      <c r="A240" s="12"/>
      <c r="B240" s="191"/>
      <c r="C240" s="192"/>
      <c r="D240" s="193" t="s">
        <v>74</v>
      </c>
      <c r="E240" s="205" t="s">
        <v>331</v>
      </c>
      <c r="F240" s="205" t="s">
        <v>332</v>
      </c>
      <c r="G240" s="192"/>
      <c r="H240" s="192"/>
      <c r="I240" s="195"/>
      <c r="J240" s="206">
        <f>BK240</f>
        <v>0</v>
      </c>
      <c r="K240" s="192"/>
      <c r="L240" s="197"/>
      <c r="M240" s="198"/>
      <c r="N240" s="199"/>
      <c r="O240" s="199"/>
      <c r="P240" s="200">
        <f>SUM(P241:P242)</f>
        <v>0</v>
      </c>
      <c r="Q240" s="199"/>
      <c r="R240" s="200">
        <f>SUM(R241:R242)</f>
        <v>0</v>
      </c>
      <c r="S240" s="199"/>
      <c r="T240" s="201">
        <f>SUM(T241:T242)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02" t="s">
        <v>83</v>
      </c>
      <c r="AT240" s="203" t="s">
        <v>74</v>
      </c>
      <c r="AU240" s="203" t="s">
        <v>83</v>
      </c>
      <c r="AY240" s="202" t="s">
        <v>125</v>
      </c>
      <c r="BK240" s="204">
        <f>SUM(BK241:BK242)</f>
        <v>0</v>
      </c>
    </row>
    <row r="241" s="2" customFormat="1" ht="33" customHeight="1">
      <c r="A241" s="41"/>
      <c r="B241" s="42"/>
      <c r="C241" s="207" t="s">
        <v>333</v>
      </c>
      <c r="D241" s="207" t="s">
        <v>131</v>
      </c>
      <c r="E241" s="208" t="s">
        <v>334</v>
      </c>
      <c r="F241" s="209" t="s">
        <v>335</v>
      </c>
      <c r="G241" s="210" t="s">
        <v>295</v>
      </c>
      <c r="H241" s="211">
        <v>1.129</v>
      </c>
      <c r="I241" s="212"/>
      <c r="J241" s="213">
        <f>ROUND(I241*H241,2)</f>
        <v>0</v>
      </c>
      <c r="K241" s="209" t="s">
        <v>148</v>
      </c>
      <c r="L241" s="47"/>
      <c r="M241" s="214" t="s">
        <v>19</v>
      </c>
      <c r="N241" s="215" t="s">
        <v>47</v>
      </c>
      <c r="O241" s="87"/>
      <c r="P241" s="216">
        <f>O241*H241</f>
        <v>0</v>
      </c>
      <c r="Q241" s="216">
        <v>0</v>
      </c>
      <c r="R241" s="216">
        <f>Q241*H241</f>
        <v>0</v>
      </c>
      <c r="S241" s="216">
        <v>0</v>
      </c>
      <c r="T241" s="217">
        <f>S241*H241</f>
        <v>0</v>
      </c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R241" s="218" t="s">
        <v>135</v>
      </c>
      <c r="AT241" s="218" t="s">
        <v>131</v>
      </c>
      <c r="AU241" s="218" t="s">
        <v>130</v>
      </c>
      <c r="AY241" s="20" t="s">
        <v>125</v>
      </c>
      <c r="BE241" s="219">
        <f>IF(N241="základní",J241,0)</f>
        <v>0</v>
      </c>
      <c r="BF241" s="219">
        <f>IF(N241="snížená",J241,0)</f>
        <v>0</v>
      </c>
      <c r="BG241" s="219">
        <f>IF(N241="zákl. přenesená",J241,0)</f>
        <v>0</v>
      </c>
      <c r="BH241" s="219">
        <f>IF(N241="sníž. přenesená",J241,0)</f>
        <v>0</v>
      </c>
      <c r="BI241" s="219">
        <f>IF(N241="nulová",J241,0)</f>
        <v>0</v>
      </c>
      <c r="BJ241" s="20" t="s">
        <v>130</v>
      </c>
      <c r="BK241" s="219">
        <f>ROUND(I241*H241,2)</f>
        <v>0</v>
      </c>
      <c r="BL241" s="20" t="s">
        <v>135</v>
      </c>
      <c r="BM241" s="218" t="s">
        <v>336</v>
      </c>
    </row>
    <row r="242" s="2" customFormat="1">
      <c r="A242" s="41"/>
      <c r="B242" s="42"/>
      <c r="C242" s="43"/>
      <c r="D242" s="253" t="s">
        <v>163</v>
      </c>
      <c r="E242" s="43"/>
      <c r="F242" s="254" t="s">
        <v>337</v>
      </c>
      <c r="G242" s="43"/>
      <c r="H242" s="43"/>
      <c r="I242" s="255"/>
      <c r="J242" s="43"/>
      <c r="K242" s="43"/>
      <c r="L242" s="47"/>
      <c r="M242" s="256"/>
      <c r="N242" s="257"/>
      <c r="O242" s="87"/>
      <c r="P242" s="87"/>
      <c r="Q242" s="87"/>
      <c r="R242" s="87"/>
      <c r="S242" s="87"/>
      <c r="T242" s="88"/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T242" s="20" t="s">
        <v>163</v>
      </c>
      <c r="AU242" s="20" t="s">
        <v>130</v>
      </c>
    </row>
    <row r="243" s="12" customFormat="1" ht="25.92" customHeight="1">
      <c r="A243" s="12"/>
      <c r="B243" s="191"/>
      <c r="C243" s="192"/>
      <c r="D243" s="193" t="s">
        <v>74</v>
      </c>
      <c r="E243" s="194" t="s">
        <v>338</v>
      </c>
      <c r="F243" s="194" t="s">
        <v>339</v>
      </c>
      <c r="G243" s="192"/>
      <c r="H243" s="192"/>
      <c r="I243" s="195"/>
      <c r="J243" s="196">
        <f>BK243</f>
        <v>0</v>
      </c>
      <c r="K243" s="192"/>
      <c r="L243" s="197"/>
      <c r="M243" s="198"/>
      <c r="N243" s="199"/>
      <c r="O243" s="199"/>
      <c r="P243" s="200">
        <f>P244+P247+P260+P307+P346+P369+P413</f>
        <v>0</v>
      </c>
      <c r="Q243" s="199"/>
      <c r="R243" s="200">
        <f>R244+R247+R260+R307+R346+R369+R413</f>
        <v>0.19804048000000002</v>
      </c>
      <c r="S243" s="199"/>
      <c r="T243" s="201">
        <f>T244+T247+T260+T307+T346+T369+T413</f>
        <v>0.16474042999999999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202" t="s">
        <v>130</v>
      </c>
      <c r="AT243" s="203" t="s">
        <v>74</v>
      </c>
      <c r="AU243" s="203" t="s">
        <v>75</v>
      </c>
      <c r="AY243" s="202" t="s">
        <v>125</v>
      </c>
      <c r="BK243" s="204">
        <f>BK244+BK247+BK260+BK307+BK346+BK369+BK413</f>
        <v>0</v>
      </c>
    </row>
    <row r="244" s="12" customFormat="1" ht="22.8" customHeight="1">
      <c r="A244" s="12"/>
      <c r="B244" s="191"/>
      <c r="C244" s="192"/>
      <c r="D244" s="193" t="s">
        <v>74</v>
      </c>
      <c r="E244" s="205" t="s">
        <v>340</v>
      </c>
      <c r="F244" s="205" t="s">
        <v>341</v>
      </c>
      <c r="G244" s="192"/>
      <c r="H244" s="192"/>
      <c r="I244" s="195"/>
      <c r="J244" s="206">
        <f>BK244</f>
        <v>0</v>
      </c>
      <c r="K244" s="192"/>
      <c r="L244" s="197"/>
      <c r="M244" s="198"/>
      <c r="N244" s="199"/>
      <c r="O244" s="199"/>
      <c r="P244" s="200">
        <f>SUM(P245:P246)</f>
        <v>0</v>
      </c>
      <c r="Q244" s="199"/>
      <c r="R244" s="200">
        <f>SUM(R245:R246)</f>
        <v>0</v>
      </c>
      <c r="S244" s="199"/>
      <c r="T244" s="201">
        <f>SUM(T245:T246)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202" t="s">
        <v>130</v>
      </c>
      <c r="AT244" s="203" t="s">
        <v>74</v>
      </c>
      <c r="AU244" s="203" t="s">
        <v>83</v>
      </c>
      <c r="AY244" s="202" t="s">
        <v>125</v>
      </c>
      <c r="BK244" s="204">
        <f>SUM(BK245:BK246)</f>
        <v>0</v>
      </c>
    </row>
    <row r="245" s="2" customFormat="1" ht="24.15" customHeight="1">
      <c r="A245" s="41"/>
      <c r="B245" s="42"/>
      <c r="C245" s="207" t="s">
        <v>342</v>
      </c>
      <c r="D245" s="207" t="s">
        <v>131</v>
      </c>
      <c r="E245" s="208" t="s">
        <v>343</v>
      </c>
      <c r="F245" s="209" t="s">
        <v>344</v>
      </c>
      <c r="G245" s="210" t="s">
        <v>345</v>
      </c>
      <c r="H245" s="211">
        <v>1</v>
      </c>
      <c r="I245" s="212"/>
      <c r="J245" s="213">
        <f>ROUND(I245*H245,2)</f>
        <v>0</v>
      </c>
      <c r="K245" s="209" t="s">
        <v>148</v>
      </c>
      <c r="L245" s="47"/>
      <c r="M245" s="214" t="s">
        <v>19</v>
      </c>
      <c r="N245" s="215" t="s">
        <v>47</v>
      </c>
      <c r="O245" s="87"/>
      <c r="P245" s="216">
        <f>O245*H245</f>
        <v>0</v>
      </c>
      <c r="Q245" s="216">
        <v>0</v>
      </c>
      <c r="R245" s="216">
        <f>Q245*H245</f>
        <v>0</v>
      </c>
      <c r="S245" s="216">
        <v>0</v>
      </c>
      <c r="T245" s="217">
        <f>S245*H245</f>
        <v>0</v>
      </c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R245" s="218" t="s">
        <v>232</v>
      </c>
      <c r="AT245" s="218" t="s">
        <v>131</v>
      </c>
      <c r="AU245" s="218" t="s">
        <v>130</v>
      </c>
      <c r="AY245" s="20" t="s">
        <v>125</v>
      </c>
      <c r="BE245" s="219">
        <f>IF(N245="základní",J245,0)</f>
        <v>0</v>
      </c>
      <c r="BF245" s="219">
        <f>IF(N245="snížená",J245,0)</f>
        <v>0</v>
      </c>
      <c r="BG245" s="219">
        <f>IF(N245="zákl. přenesená",J245,0)</f>
        <v>0</v>
      </c>
      <c r="BH245" s="219">
        <f>IF(N245="sníž. přenesená",J245,0)</f>
        <v>0</v>
      </c>
      <c r="BI245" s="219">
        <f>IF(N245="nulová",J245,0)</f>
        <v>0</v>
      </c>
      <c r="BJ245" s="20" t="s">
        <v>130</v>
      </c>
      <c r="BK245" s="219">
        <f>ROUND(I245*H245,2)</f>
        <v>0</v>
      </c>
      <c r="BL245" s="20" t="s">
        <v>232</v>
      </c>
      <c r="BM245" s="218" t="s">
        <v>346</v>
      </c>
    </row>
    <row r="246" s="2" customFormat="1">
      <c r="A246" s="41"/>
      <c r="B246" s="42"/>
      <c r="C246" s="43"/>
      <c r="D246" s="253" t="s">
        <v>163</v>
      </c>
      <c r="E246" s="43"/>
      <c r="F246" s="254" t="s">
        <v>347</v>
      </c>
      <c r="G246" s="43"/>
      <c r="H246" s="43"/>
      <c r="I246" s="255"/>
      <c r="J246" s="43"/>
      <c r="K246" s="43"/>
      <c r="L246" s="47"/>
      <c r="M246" s="256"/>
      <c r="N246" s="257"/>
      <c r="O246" s="87"/>
      <c r="P246" s="87"/>
      <c r="Q246" s="87"/>
      <c r="R246" s="87"/>
      <c r="S246" s="87"/>
      <c r="T246" s="88"/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T246" s="20" t="s">
        <v>163</v>
      </c>
      <c r="AU246" s="20" t="s">
        <v>130</v>
      </c>
    </row>
    <row r="247" s="12" customFormat="1" ht="22.8" customHeight="1">
      <c r="A247" s="12"/>
      <c r="B247" s="191"/>
      <c r="C247" s="192"/>
      <c r="D247" s="193" t="s">
        <v>74</v>
      </c>
      <c r="E247" s="205" t="s">
        <v>348</v>
      </c>
      <c r="F247" s="205" t="s">
        <v>349</v>
      </c>
      <c r="G247" s="192"/>
      <c r="H247" s="192"/>
      <c r="I247" s="195"/>
      <c r="J247" s="206">
        <f>BK247</f>
        <v>0</v>
      </c>
      <c r="K247" s="192"/>
      <c r="L247" s="197"/>
      <c r="M247" s="198"/>
      <c r="N247" s="199"/>
      <c r="O247" s="199"/>
      <c r="P247" s="200">
        <f>SUM(P248:P259)</f>
        <v>0</v>
      </c>
      <c r="Q247" s="199"/>
      <c r="R247" s="200">
        <f>SUM(R248:R259)</f>
        <v>0.032100000000000004</v>
      </c>
      <c r="S247" s="199"/>
      <c r="T247" s="201">
        <f>SUM(T248:T259)</f>
        <v>0.0060000000000000001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202" t="s">
        <v>130</v>
      </c>
      <c r="AT247" s="203" t="s">
        <v>74</v>
      </c>
      <c r="AU247" s="203" t="s">
        <v>83</v>
      </c>
      <c r="AY247" s="202" t="s">
        <v>125</v>
      </c>
      <c r="BK247" s="204">
        <f>SUM(BK248:BK259)</f>
        <v>0</v>
      </c>
    </row>
    <row r="248" s="2" customFormat="1" ht="16.5" customHeight="1">
      <c r="A248" s="41"/>
      <c r="B248" s="42"/>
      <c r="C248" s="207" t="s">
        <v>350</v>
      </c>
      <c r="D248" s="207" t="s">
        <v>131</v>
      </c>
      <c r="E248" s="208" t="s">
        <v>351</v>
      </c>
      <c r="F248" s="209" t="s">
        <v>352</v>
      </c>
      <c r="G248" s="210" t="s">
        <v>345</v>
      </c>
      <c r="H248" s="211">
        <v>3</v>
      </c>
      <c r="I248" s="212"/>
      <c r="J248" s="213">
        <f>ROUND(I248*H248,2)</f>
        <v>0</v>
      </c>
      <c r="K248" s="209" t="s">
        <v>148</v>
      </c>
      <c r="L248" s="47"/>
      <c r="M248" s="214" t="s">
        <v>19</v>
      </c>
      <c r="N248" s="215" t="s">
        <v>47</v>
      </c>
      <c r="O248" s="87"/>
      <c r="P248" s="216">
        <f>O248*H248</f>
        <v>0</v>
      </c>
      <c r="Q248" s="216">
        <v>0</v>
      </c>
      <c r="R248" s="216">
        <f>Q248*H248</f>
        <v>0</v>
      </c>
      <c r="S248" s="216">
        <v>0.002</v>
      </c>
      <c r="T248" s="217">
        <f>S248*H248</f>
        <v>0.0060000000000000001</v>
      </c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R248" s="218" t="s">
        <v>232</v>
      </c>
      <c r="AT248" s="218" t="s">
        <v>131</v>
      </c>
      <c r="AU248" s="218" t="s">
        <v>130</v>
      </c>
      <c r="AY248" s="20" t="s">
        <v>125</v>
      </c>
      <c r="BE248" s="219">
        <f>IF(N248="základní",J248,0)</f>
        <v>0</v>
      </c>
      <c r="BF248" s="219">
        <f>IF(N248="snížená",J248,0)</f>
        <v>0</v>
      </c>
      <c r="BG248" s="219">
        <f>IF(N248="zákl. přenesená",J248,0)</f>
        <v>0</v>
      </c>
      <c r="BH248" s="219">
        <f>IF(N248="sníž. přenesená",J248,0)</f>
        <v>0</v>
      </c>
      <c r="BI248" s="219">
        <f>IF(N248="nulová",J248,0)</f>
        <v>0</v>
      </c>
      <c r="BJ248" s="20" t="s">
        <v>130</v>
      </c>
      <c r="BK248" s="219">
        <f>ROUND(I248*H248,2)</f>
        <v>0</v>
      </c>
      <c r="BL248" s="20" t="s">
        <v>232</v>
      </c>
      <c r="BM248" s="218" t="s">
        <v>353</v>
      </c>
    </row>
    <row r="249" s="2" customFormat="1">
      <c r="A249" s="41"/>
      <c r="B249" s="42"/>
      <c r="C249" s="43"/>
      <c r="D249" s="253" t="s">
        <v>163</v>
      </c>
      <c r="E249" s="43"/>
      <c r="F249" s="254" t="s">
        <v>354</v>
      </c>
      <c r="G249" s="43"/>
      <c r="H249" s="43"/>
      <c r="I249" s="255"/>
      <c r="J249" s="43"/>
      <c r="K249" s="43"/>
      <c r="L249" s="47"/>
      <c r="M249" s="256"/>
      <c r="N249" s="257"/>
      <c r="O249" s="87"/>
      <c r="P249" s="87"/>
      <c r="Q249" s="87"/>
      <c r="R249" s="87"/>
      <c r="S249" s="87"/>
      <c r="T249" s="88"/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T249" s="20" t="s">
        <v>163</v>
      </c>
      <c r="AU249" s="20" t="s">
        <v>130</v>
      </c>
    </row>
    <row r="250" s="2" customFormat="1" ht="16.5" customHeight="1">
      <c r="A250" s="41"/>
      <c r="B250" s="42"/>
      <c r="C250" s="207" t="s">
        <v>355</v>
      </c>
      <c r="D250" s="207" t="s">
        <v>131</v>
      </c>
      <c r="E250" s="208" t="s">
        <v>356</v>
      </c>
      <c r="F250" s="209" t="s">
        <v>357</v>
      </c>
      <c r="G250" s="210" t="s">
        <v>345</v>
      </c>
      <c r="H250" s="211">
        <v>3</v>
      </c>
      <c r="I250" s="212"/>
      <c r="J250" s="213">
        <f>ROUND(I250*H250,2)</f>
        <v>0</v>
      </c>
      <c r="K250" s="209" t="s">
        <v>19</v>
      </c>
      <c r="L250" s="47"/>
      <c r="M250" s="214" t="s">
        <v>19</v>
      </c>
      <c r="N250" s="215" t="s">
        <v>47</v>
      </c>
      <c r="O250" s="87"/>
      <c r="P250" s="216">
        <f>O250*H250</f>
        <v>0</v>
      </c>
      <c r="Q250" s="216">
        <v>0</v>
      </c>
      <c r="R250" s="216">
        <f>Q250*H250</f>
        <v>0</v>
      </c>
      <c r="S250" s="216">
        <v>0</v>
      </c>
      <c r="T250" s="217">
        <f>S250*H250</f>
        <v>0</v>
      </c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R250" s="218" t="s">
        <v>232</v>
      </c>
      <c r="AT250" s="218" t="s">
        <v>131</v>
      </c>
      <c r="AU250" s="218" t="s">
        <v>130</v>
      </c>
      <c r="AY250" s="20" t="s">
        <v>125</v>
      </c>
      <c r="BE250" s="219">
        <f>IF(N250="základní",J250,0)</f>
        <v>0</v>
      </c>
      <c r="BF250" s="219">
        <f>IF(N250="snížená",J250,0)</f>
        <v>0</v>
      </c>
      <c r="BG250" s="219">
        <f>IF(N250="zákl. přenesená",J250,0)</f>
        <v>0</v>
      </c>
      <c r="BH250" s="219">
        <f>IF(N250="sníž. přenesená",J250,0)</f>
        <v>0</v>
      </c>
      <c r="BI250" s="219">
        <f>IF(N250="nulová",J250,0)</f>
        <v>0</v>
      </c>
      <c r="BJ250" s="20" t="s">
        <v>130</v>
      </c>
      <c r="BK250" s="219">
        <f>ROUND(I250*H250,2)</f>
        <v>0</v>
      </c>
      <c r="BL250" s="20" t="s">
        <v>232</v>
      </c>
      <c r="BM250" s="218" t="s">
        <v>358</v>
      </c>
    </row>
    <row r="251" s="13" customFormat="1">
      <c r="A251" s="13"/>
      <c r="B251" s="220"/>
      <c r="C251" s="221"/>
      <c r="D251" s="222" t="s">
        <v>138</v>
      </c>
      <c r="E251" s="223" t="s">
        <v>19</v>
      </c>
      <c r="F251" s="224" t="s">
        <v>359</v>
      </c>
      <c r="G251" s="221"/>
      <c r="H251" s="225">
        <v>3</v>
      </c>
      <c r="I251" s="226"/>
      <c r="J251" s="221"/>
      <c r="K251" s="221"/>
      <c r="L251" s="227"/>
      <c r="M251" s="228"/>
      <c r="N251" s="229"/>
      <c r="O251" s="229"/>
      <c r="P251" s="229"/>
      <c r="Q251" s="229"/>
      <c r="R251" s="229"/>
      <c r="S251" s="229"/>
      <c r="T251" s="230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1" t="s">
        <v>138</v>
      </c>
      <c r="AU251" s="231" t="s">
        <v>130</v>
      </c>
      <c r="AV251" s="13" t="s">
        <v>130</v>
      </c>
      <c r="AW251" s="13" t="s">
        <v>37</v>
      </c>
      <c r="AX251" s="13" t="s">
        <v>83</v>
      </c>
      <c r="AY251" s="231" t="s">
        <v>125</v>
      </c>
    </row>
    <row r="252" s="2" customFormat="1" ht="62.7" customHeight="1">
      <c r="A252" s="41"/>
      <c r="B252" s="42"/>
      <c r="C252" s="207" t="s">
        <v>360</v>
      </c>
      <c r="D252" s="207" t="s">
        <v>131</v>
      </c>
      <c r="E252" s="208" t="s">
        <v>361</v>
      </c>
      <c r="F252" s="209" t="s">
        <v>362</v>
      </c>
      <c r="G252" s="210" t="s">
        <v>345</v>
      </c>
      <c r="H252" s="211">
        <v>3</v>
      </c>
      <c r="I252" s="212"/>
      <c r="J252" s="213">
        <f>ROUND(I252*H252,2)</f>
        <v>0</v>
      </c>
      <c r="K252" s="209" t="s">
        <v>19</v>
      </c>
      <c r="L252" s="47"/>
      <c r="M252" s="214" t="s">
        <v>19</v>
      </c>
      <c r="N252" s="215" t="s">
        <v>47</v>
      </c>
      <c r="O252" s="87"/>
      <c r="P252" s="216">
        <f>O252*H252</f>
        <v>0</v>
      </c>
      <c r="Q252" s="216">
        <v>0.0050000000000000001</v>
      </c>
      <c r="R252" s="216">
        <f>Q252*H252</f>
        <v>0.014999999999999999</v>
      </c>
      <c r="S252" s="216">
        <v>0</v>
      </c>
      <c r="T252" s="217">
        <f>S252*H252</f>
        <v>0</v>
      </c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R252" s="218" t="s">
        <v>232</v>
      </c>
      <c r="AT252" s="218" t="s">
        <v>131</v>
      </c>
      <c r="AU252" s="218" t="s">
        <v>130</v>
      </c>
      <c r="AY252" s="20" t="s">
        <v>125</v>
      </c>
      <c r="BE252" s="219">
        <f>IF(N252="základní",J252,0)</f>
        <v>0</v>
      </c>
      <c r="BF252" s="219">
        <f>IF(N252="snížená",J252,0)</f>
        <v>0</v>
      </c>
      <c r="BG252" s="219">
        <f>IF(N252="zákl. přenesená",J252,0)</f>
        <v>0</v>
      </c>
      <c r="BH252" s="219">
        <f>IF(N252="sníž. přenesená",J252,0)</f>
        <v>0</v>
      </c>
      <c r="BI252" s="219">
        <f>IF(N252="nulová",J252,0)</f>
        <v>0</v>
      </c>
      <c r="BJ252" s="20" t="s">
        <v>130</v>
      </c>
      <c r="BK252" s="219">
        <f>ROUND(I252*H252,2)</f>
        <v>0</v>
      </c>
      <c r="BL252" s="20" t="s">
        <v>232</v>
      </c>
      <c r="BM252" s="218" t="s">
        <v>363</v>
      </c>
    </row>
    <row r="253" s="13" customFormat="1">
      <c r="A253" s="13"/>
      <c r="B253" s="220"/>
      <c r="C253" s="221"/>
      <c r="D253" s="222" t="s">
        <v>138</v>
      </c>
      <c r="E253" s="223" t="s">
        <v>19</v>
      </c>
      <c r="F253" s="224" t="s">
        <v>359</v>
      </c>
      <c r="G253" s="221"/>
      <c r="H253" s="225">
        <v>3</v>
      </c>
      <c r="I253" s="226"/>
      <c r="J253" s="221"/>
      <c r="K253" s="221"/>
      <c r="L253" s="227"/>
      <c r="M253" s="228"/>
      <c r="N253" s="229"/>
      <c r="O253" s="229"/>
      <c r="P253" s="229"/>
      <c r="Q253" s="229"/>
      <c r="R253" s="229"/>
      <c r="S253" s="229"/>
      <c r="T253" s="230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1" t="s">
        <v>138</v>
      </c>
      <c r="AU253" s="231" t="s">
        <v>130</v>
      </c>
      <c r="AV253" s="13" t="s">
        <v>130</v>
      </c>
      <c r="AW253" s="13" t="s">
        <v>37</v>
      </c>
      <c r="AX253" s="13" t="s">
        <v>83</v>
      </c>
      <c r="AY253" s="231" t="s">
        <v>125</v>
      </c>
    </row>
    <row r="254" s="2" customFormat="1" ht="24.15" customHeight="1">
      <c r="A254" s="41"/>
      <c r="B254" s="42"/>
      <c r="C254" s="207" t="s">
        <v>364</v>
      </c>
      <c r="D254" s="207" t="s">
        <v>131</v>
      </c>
      <c r="E254" s="208" t="s">
        <v>365</v>
      </c>
      <c r="F254" s="209" t="s">
        <v>366</v>
      </c>
      <c r="G254" s="210" t="s">
        <v>345</v>
      </c>
      <c r="H254" s="211">
        <v>3</v>
      </c>
      <c r="I254" s="212"/>
      <c r="J254" s="213">
        <f>ROUND(I254*H254,2)</f>
        <v>0</v>
      </c>
      <c r="K254" s="209" t="s">
        <v>19</v>
      </c>
      <c r="L254" s="47"/>
      <c r="M254" s="214" t="s">
        <v>19</v>
      </c>
      <c r="N254" s="215" t="s">
        <v>47</v>
      </c>
      <c r="O254" s="87"/>
      <c r="P254" s="216">
        <f>O254*H254</f>
        <v>0</v>
      </c>
      <c r="Q254" s="216">
        <v>0</v>
      </c>
      <c r="R254" s="216">
        <f>Q254*H254</f>
        <v>0</v>
      </c>
      <c r="S254" s="216">
        <v>0</v>
      </c>
      <c r="T254" s="217">
        <f>S254*H254</f>
        <v>0</v>
      </c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R254" s="218" t="s">
        <v>232</v>
      </c>
      <c r="AT254" s="218" t="s">
        <v>131</v>
      </c>
      <c r="AU254" s="218" t="s">
        <v>130</v>
      </c>
      <c r="AY254" s="20" t="s">
        <v>125</v>
      </c>
      <c r="BE254" s="219">
        <f>IF(N254="základní",J254,0)</f>
        <v>0</v>
      </c>
      <c r="BF254" s="219">
        <f>IF(N254="snížená",J254,0)</f>
        <v>0</v>
      </c>
      <c r="BG254" s="219">
        <f>IF(N254="zákl. přenesená",J254,0)</f>
        <v>0</v>
      </c>
      <c r="BH254" s="219">
        <f>IF(N254="sníž. přenesená",J254,0)</f>
        <v>0</v>
      </c>
      <c r="BI254" s="219">
        <f>IF(N254="nulová",J254,0)</f>
        <v>0</v>
      </c>
      <c r="BJ254" s="20" t="s">
        <v>130</v>
      </c>
      <c r="BK254" s="219">
        <f>ROUND(I254*H254,2)</f>
        <v>0</v>
      </c>
      <c r="BL254" s="20" t="s">
        <v>232</v>
      </c>
      <c r="BM254" s="218" t="s">
        <v>367</v>
      </c>
    </row>
    <row r="255" s="13" customFormat="1">
      <c r="A255" s="13"/>
      <c r="B255" s="220"/>
      <c r="C255" s="221"/>
      <c r="D255" s="222" t="s">
        <v>138</v>
      </c>
      <c r="E255" s="223" t="s">
        <v>19</v>
      </c>
      <c r="F255" s="224" t="s">
        <v>368</v>
      </c>
      <c r="G255" s="221"/>
      <c r="H255" s="225">
        <v>3</v>
      </c>
      <c r="I255" s="226"/>
      <c r="J255" s="221"/>
      <c r="K255" s="221"/>
      <c r="L255" s="227"/>
      <c r="M255" s="228"/>
      <c r="N255" s="229"/>
      <c r="O255" s="229"/>
      <c r="P255" s="229"/>
      <c r="Q255" s="229"/>
      <c r="R255" s="229"/>
      <c r="S255" s="229"/>
      <c r="T255" s="230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1" t="s">
        <v>138</v>
      </c>
      <c r="AU255" s="231" t="s">
        <v>130</v>
      </c>
      <c r="AV255" s="13" t="s">
        <v>130</v>
      </c>
      <c r="AW255" s="13" t="s">
        <v>37</v>
      </c>
      <c r="AX255" s="13" t="s">
        <v>83</v>
      </c>
      <c r="AY255" s="231" t="s">
        <v>125</v>
      </c>
    </row>
    <row r="256" s="2" customFormat="1" ht="62.7" customHeight="1">
      <c r="A256" s="41"/>
      <c r="B256" s="42"/>
      <c r="C256" s="243" t="s">
        <v>369</v>
      </c>
      <c r="D256" s="243" t="s">
        <v>144</v>
      </c>
      <c r="E256" s="244" t="s">
        <v>370</v>
      </c>
      <c r="F256" s="245" t="s">
        <v>371</v>
      </c>
      <c r="G256" s="246" t="s">
        <v>345</v>
      </c>
      <c r="H256" s="247">
        <v>3</v>
      </c>
      <c r="I256" s="248"/>
      <c r="J256" s="249">
        <f>ROUND(I256*H256,2)</f>
        <v>0</v>
      </c>
      <c r="K256" s="245" t="s">
        <v>19</v>
      </c>
      <c r="L256" s="250"/>
      <c r="M256" s="251" t="s">
        <v>19</v>
      </c>
      <c r="N256" s="252" t="s">
        <v>47</v>
      </c>
      <c r="O256" s="87"/>
      <c r="P256" s="216">
        <f>O256*H256</f>
        <v>0</v>
      </c>
      <c r="Q256" s="216">
        <v>0.0057000000000000002</v>
      </c>
      <c r="R256" s="216">
        <f>Q256*H256</f>
        <v>0.017100000000000001</v>
      </c>
      <c r="S256" s="216">
        <v>0</v>
      </c>
      <c r="T256" s="217">
        <f>S256*H256</f>
        <v>0</v>
      </c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R256" s="218" t="s">
        <v>342</v>
      </c>
      <c r="AT256" s="218" t="s">
        <v>144</v>
      </c>
      <c r="AU256" s="218" t="s">
        <v>130</v>
      </c>
      <c r="AY256" s="20" t="s">
        <v>125</v>
      </c>
      <c r="BE256" s="219">
        <f>IF(N256="základní",J256,0)</f>
        <v>0</v>
      </c>
      <c r="BF256" s="219">
        <f>IF(N256="snížená",J256,0)</f>
        <v>0</v>
      </c>
      <c r="BG256" s="219">
        <f>IF(N256="zákl. přenesená",J256,0)</f>
        <v>0</v>
      </c>
      <c r="BH256" s="219">
        <f>IF(N256="sníž. přenesená",J256,0)</f>
        <v>0</v>
      </c>
      <c r="BI256" s="219">
        <f>IF(N256="nulová",J256,0)</f>
        <v>0</v>
      </c>
      <c r="BJ256" s="20" t="s">
        <v>130</v>
      </c>
      <c r="BK256" s="219">
        <f>ROUND(I256*H256,2)</f>
        <v>0</v>
      </c>
      <c r="BL256" s="20" t="s">
        <v>232</v>
      </c>
      <c r="BM256" s="218" t="s">
        <v>372</v>
      </c>
    </row>
    <row r="257" s="13" customFormat="1">
      <c r="A257" s="13"/>
      <c r="B257" s="220"/>
      <c r="C257" s="221"/>
      <c r="D257" s="222" t="s">
        <v>138</v>
      </c>
      <c r="E257" s="223" t="s">
        <v>19</v>
      </c>
      <c r="F257" s="224" t="s">
        <v>368</v>
      </c>
      <c r="G257" s="221"/>
      <c r="H257" s="225">
        <v>3</v>
      </c>
      <c r="I257" s="226"/>
      <c r="J257" s="221"/>
      <c r="K257" s="221"/>
      <c r="L257" s="227"/>
      <c r="M257" s="228"/>
      <c r="N257" s="229"/>
      <c r="O257" s="229"/>
      <c r="P257" s="229"/>
      <c r="Q257" s="229"/>
      <c r="R257" s="229"/>
      <c r="S257" s="229"/>
      <c r="T257" s="230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1" t="s">
        <v>138</v>
      </c>
      <c r="AU257" s="231" t="s">
        <v>130</v>
      </c>
      <c r="AV257" s="13" t="s">
        <v>130</v>
      </c>
      <c r="AW257" s="13" t="s">
        <v>37</v>
      </c>
      <c r="AX257" s="13" t="s">
        <v>83</v>
      </c>
      <c r="AY257" s="231" t="s">
        <v>125</v>
      </c>
    </row>
    <row r="258" s="2" customFormat="1" ht="24.15" customHeight="1">
      <c r="A258" s="41"/>
      <c r="B258" s="42"/>
      <c r="C258" s="207" t="s">
        <v>373</v>
      </c>
      <c r="D258" s="207" t="s">
        <v>131</v>
      </c>
      <c r="E258" s="208" t="s">
        <v>374</v>
      </c>
      <c r="F258" s="209" t="s">
        <v>375</v>
      </c>
      <c r="G258" s="210" t="s">
        <v>295</v>
      </c>
      <c r="H258" s="211">
        <v>0.032000000000000001</v>
      </c>
      <c r="I258" s="212"/>
      <c r="J258" s="213">
        <f>ROUND(I258*H258,2)</f>
        <v>0</v>
      </c>
      <c r="K258" s="209" t="s">
        <v>148</v>
      </c>
      <c r="L258" s="47"/>
      <c r="M258" s="214" t="s">
        <v>19</v>
      </c>
      <c r="N258" s="215" t="s">
        <v>47</v>
      </c>
      <c r="O258" s="87"/>
      <c r="P258" s="216">
        <f>O258*H258</f>
        <v>0</v>
      </c>
      <c r="Q258" s="216">
        <v>0</v>
      </c>
      <c r="R258" s="216">
        <f>Q258*H258</f>
        <v>0</v>
      </c>
      <c r="S258" s="216">
        <v>0</v>
      </c>
      <c r="T258" s="217">
        <f>S258*H258</f>
        <v>0</v>
      </c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R258" s="218" t="s">
        <v>232</v>
      </c>
      <c r="AT258" s="218" t="s">
        <v>131</v>
      </c>
      <c r="AU258" s="218" t="s">
        <v>130</v>
      </c>
      <c r="AY258" s="20" t="s">
        <v>125</v>
      </c>
      <c r="BE258" s="219">
        <f>IF(N258="základní",J258,0)</f>
        <v>0</v>
      </c>
      <c r="BF258" s="219">
        <f>IF(N258="snížená",J258,0)</f>
        <v>0</v>
      </c>
      <c r="BG258" s="219">
        <f>IF(N258="zákl. přenesená",J258,0)</f>
        <v>0</v>
      </c>
      <c r="BH258" s="219">
        <f>IF(N258="sníž. přenesená",J258,0)</f>
        <v>0</v>
      </c>
      <c r="BI258" s="219">
        <f>IF(N258="nulová",J258,0)</f>
        <v>0</v>
      </c>
      <c r="BJ258" s="20" t="s">
        <v>130</v>
      </c>
      <c r="BK258" s="219">
        <f>ROUND(I258*H258,2)</f>
        <v>0</v>
      </c>
      <c r="BL258" s="20" t="s">
        <v>232</v>
      </c>
      <c r="BM258" s="218" t="s">
        <v>376</v>
      </c>
    </row>
    <row r="259" s="2" customFormat="1">
      <c r="A259" s="41"/>
      <c r="B259" s="42"/>
      <c r="C259" s="43"/>
      <c r="D259" s="253" t="s">
        <v>163</v>
      </c>
      <c r="E259" s="43"/>
      <c r="F259" s="254" t="s">
        <v>377</v>
      </c>
      <c r="G259" s="43"/>
      <c r="H259" s="43"/>
      <c r="I259" s="255"/>
      <c r="J259" s="43"/>
      <c r="K259" s="43"/>
      <c r="L259" s="47"/>
      <c r="M259" s="256"/>
      <c r="N259" s="257"/>
      <c r="O259" s="87"/>
      <c r="P259" s="87"/>
      <c r="Q259" s="87"/>
      <c r="R259" s="87"/>
      <c r="S259" s="87"/>
      <c r="T259" s="88"/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T259" s="20" t="s">
        <v>163</v>
      </c>
      <c r="AU259" s="20" t="s">
        <v>130</v>
      </c>
    </row>
    <row r="260" s="12" customFormat="1" ht="22.8" customHeight="1">
      <c r="A260" s="12"/>
      <c r="B260" s="191"/>
      <c r="C260" s="192"/>
      <c r="D260" s="193" t="s">
        <v>74</v>
      </c>
      <c r="E260" s="205" t="s">
        <v>378</v>
      </c>
      <c r="F260" s="205" t="s">
        <v>379</v>
      </c>
      <c r="G260" s="192"/>
      <c r="H260" s="192"/>
      <c r="I260" s="195"/>
      <c r="J260" s="206">
        <f>BK260</f>
        <v>0</v>
      </c>
      <c r="K260" s="192"/>
      <c r="L260" s="197"/>
      <c r="M260" s="198"/>
      <c r="N260" s="199"/>
      <c r="O260" s="199"/>
      <c r="P260" s="200">
        <f>SUM(P261:P306)</f>
        <v>0</v>
      </c>
      <c r="Q260" s="199"/>
      <c r="R260" s="200">
        <f>SUM(R261:R306)</f>
        <v>0.0040294000000000007</v>
      </c>
      <c r="S260" s="199"/>
      <c r="T260" s="201">
        <f>SUM(T261:T306)</f>
        <v>0.038964800000000001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202" t="s">
        <v>130</v>
      </c>
      <c r="AT260" s="203" t="s">
        <v>74</v>
      </c>
      <c r="AU260" s="203" t="s">
        <v>83</v>
      </c>
      <c r="AY260" s="202" t="s">
        <v>125</v>
      </c>
      <c r="BK260" s="204">
        <f>SUM(BK261:BK306)</f>
        <v>0</v>
      </c>
    </row>
    <row r="261" s="2" customFormat="1" ht="16.5" customHeight="1">
      <c r="A261" s="41"/>
      <c r="B261" s="42"/>
      <c r="C261" s="207" t="s">
        <v>380</v>
      </c>
      <c r="D261" s="207" t="s">
        <v>131</v>
      </c>
      <c r="E261" s="208" t="s">
        <v>381</v>
      </c>
      <c r="F261" s="209" t="s">
        <v>382</v>
      </c>
      <c r="G261" s="210" t="s">
        <v>134</v>
      </c>
      <c r="H261" s="211">
        <v>11.359999999999999</v>
      </c>
      <c r="I261" s="212"/>
      <c r="J261" s="213">
        <f>ROUND(I261*H261,2)</f>
        <v>0</v>
      </c>
      <c r="K261" s="209" t="s">
        <v>148</v>
      </c>
      <c r="L261" s="47"/>
      <c r="M261" s="214" t="s">
        <v>19</v>
      </c>
      <c r="N261" s="215" t="s">
        <v>47</v>
      </c>
      <c r="O261" s="87"/>
      <c r="P261" s="216">
        <f>O261*H261</f>
        <v>0</v>
      </c>
      <c r="Q261" s="216">
        <v>0</v>
      </c>
      <c r="R261" s="216">
        <f>Q261*H261</f>
        <v>0</v>
      </c>
      <c r="S261" s="216">
        <v>0</v>
      </c>
      <c r="T261" s="217">
        <f>S261*H261</f>
        <v>0</v>
      </c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R261" s="218" t="s">
        <v>232</v>
      </c>
      <c r="AT261" s="218" t="s">
        <v>131</v>
      </c>
      <c r="AU261" s="218" t="s">
        <v>130</v>
      </c>
      <c r="AY261" s="20" t="s">
        <v>125</v>
      </c>
      <c r="BE261" s="219">
        <f>IF(N261="základní",J261,0)</f>
        <v>0</v>
      </c>
      <c r="BF261" s="219">
        <f>IF(N261="snížená",J261,0)</f>
        <v>0</v>
      </c>
      <c r="BG261" s="219">
        <f>IF(N261="zákl. přenesená",J261,0)</f>
        <v>0</v>
      </c>
      <c r="BH261" s="219">
        <f>IF(N261="sníž. přenesená",J261,0)</f>
        <v>0</v>
      </c>
      <c r="BI261" s="219">
        <f>IF(N261="nulová",J261,0)</f>
        <v>0</v>
      </c>
      <c r="BJ261" s="20" t="s">
        <v>130</v>
      </c>
      <c r="BK261" s="219">
        <f>ROUND(I261*H261,2)</f>
        <v>0</v>
      </c>
      <c r="BL261" s="20" t="s">
        <v>232</v>
      </c>
      <c r="BM261" s="218" t="s">
        <v>383</v>
      </c>
    </row>
    <row r="262" s="2" customFormat="1">
      <c r="A262" s="41"/>
      <c r="B262" s="42"/>
      <c r="C262" s="43"/>
      <c r="D262" s="253" t="s">
        <v>163</v>
      </c>
      <c r="E262" s="43"/>
      <c r="F262" s="254" t="s">
        <v>384</v>
      </c>
      <c r="G262" s="43"/>
      <c r="H262" s="43"/>
      <c r="I262" s="255"/>
      <c r="J262" s="43"/>
      <c r="K262" s="43"/>
      <c r="L262" s="47"/>
      <c r="M262" s="256"/>
      <c r="N262" s="257"/>
      <c r="O262" s="87"/>
      <c r="P262" s="87"/>
      <c r="Q262" s="87"/>
      <c r="R262" s="87"/>
      <c r="S262" s="87"/>
      <c r="T262" s="88"/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T262" s="20" t="s">
        <v>163</v>
      </c>
      <c r="AU262" s="20" t="s">
        <v>130</v>
      </c>
    </row>
    <row r="263" s="13" customFormat="1">
      <c r="A263" s="13"/>
      <c r="B263" s="220"/>
      <c r="C263" s="221"/>
      <c r="D263" s="222" t="s">
        <v>138</v>
      </c>
      <c r="E263" s="223" t="s">
        <v>19</v>
      </c>
      <c r="F263" s="224" t="s">
        <v>385</v>
      </c>
      <c r="G263" s="221"/>
      <c r="H263" s="225">
        <v>4.6500000000000004</v>
      </c>
      <c r="I263" s="226"/>
      <c r="J263" s="221"/>
      <c r="K263" s="221"/>
      <c r="L263" s="227"/>
      <c r="M263" s="228"/>
      <c r="N263" s="229"/>
      <c r="O263" s="229"/>
      <c r="P263" s="229"/>
      <c r="Q263" s="229"/>
      <c r="R263" s="229"/>
      <c r="S263" s="229"/>
      <c r="T263" s="230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1" t="s">
        <v>138</v>
      </c>
      <c r="AU263" s="231" t="s">
        <v>130</v>
      </c>
      <c r="AV263" s="13" t="s">
        <v>130</v>
      </c>
      <c r="AW263" s="13" t="s">
        <v>37</v>
      </c>
      <c r="AX263" s="13" t="s">
        <v>75</v>
      </c>
      <c r="AY263" s="231" t="s">
        <v>125</v>
      </c>
    </row>
    <row r="264" s="13" customFormat="1">
      <c r="A264" s="13"/>
      <c r="B264" s="220"/>
      <c r="C264" s="221"/>
      <c r="D264" s="222" t="s">
        <v>138</v>
      </c>
      <c r="E264" s="223" t="s">
        <v>19</v>
      </c>
      <c r="F264" s="224" t="s">
        <v>386</v>
      </c>
      <c r="G264" s="221"/>
      <c r="H264" s="225">
        <v>3.7599999999999998</v>
      </c>
      <c r="I264" s="226"/>
      <c r="J264" s="221"/>
      <c r="K264" s="221"/>
      <c r="L264" s="227"/>
      <c r="M264" s="228"/>
      <c r="N264" s="229"/>
      <c r="O264" s="229"/>
      <c r="P264" s="229"/>
      <c r="Q264" s="229"/>
      <c r="R264" s="229"/>
      <c r="S264" s="229"/>
      <c r="T264" s="230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1" t="s">
        <v>138</v>
      </c>
      <c r="AU264" s="231" t="s">
        <v>130</v>
      </c>
      <c r="AV264" s="13" t="s">
        <v>130</v>
      </c>
      <c r="AW264" s="13" t="s">
        <v>37</v>
      </c>
      <c r="AX264" s="13" t="s">
        <v>75</v>
      </c>
      <c r="AY264" s="231" t="s">
        <v>125</v>
      </c>
    </row>
    <row r="265" s="13" customFormat="1">
      <c r="A265" s="13"/>
      <c r="B265" s="220"/>
      <c r="C265" s="221"/>
      <c r="D265" s="222" t="s">
        <v>138</v>
      </c>
      <c r="E265" s="223" t="s">
        <v>19</v>
      </c>
      <c r="F265" s="224" t="s">
        <v>387</v>
      </c>
      <c r="G265" s="221"/>
      <c r="H265" s="225">
        <v>1.95</v>
      </c>
      <c r="I265" s="226"/>
      <c r="J265" s="221"/>
      <c r="K265" s="221"/>
      <c r="L265" s="227"/>
      <c r="M265" s="228"/>
      <c r="N265" s="229"/>
      <c r="O265" s="229"/>
      <c r="P265" s="229"/>
      <c r="Q265" s="229"/>
      <c r="R265" s="229"/>
      <c r="S265" s="229"/>
      <c r="T265" s="230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1" t="s">
        <v>138</v>
      </c>
      <c r="AU265" s="231" t="s">
        <v>130</v>
      </c>
      <c r="AV265" s="13" t="s">
        <v>130</v>
      </c>
      <c r="AW265" s="13" t="s">
        <v>37</v>
      </c>
      <c r="AX265" s="13" t="s">
        <v>75</v>
      </c>
      <c r="AY265" s="231" t="s">
        <v>125</v>
      </c>
    </row>
    <row r="266" s="13" customFormat="1">
      <c r="A266" s="13"/>
      <c r="B266" s="220"/>
      <c r="C266" s="221"/>
      <c r="D266" s="222" t="s">
        <v>138</v>
      </c>
      <c r="E266" s="223" t="s">
        <v>19</v>
      </c>
      <c r="F266" s="224" t="s">
        <v>388</v>
      </c>
      <c r="G266" s="221"/>
      <c r="H266" s="225">
        <v>1</v>
      </c>
      <c r="I266" s="226"/>
      <c r="J266" s="221"/>
      <c r="K266" s="221"/>
      <c r="L266" s="227"/>
      <c r="M266" s="228"/>
      <c r="N266" s="229"/>
      <c r="O266" s="229"/>
      <c r="P266" s="229"/>
      <c r="Q266" s="229"/>
      <c r="R266" s="229"/>
      <c r="S266" s="229"/>
      <c r="T266" s="230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1" t="s">
        <v>138</v>
      </c>
      <c r="AU266" s="231" t="s">
        <v>130</v>
      </c>
      <c r="AV266" s="13" t="s">
        <v>130</v>
      </c>
      <c r="AW266" s="13" t="s">
        <v>37</v>
      </c>
      <c r="AX266" s="13" t="s">
        <v>75</v>
      </c>
      <c r="AY266" s="231" t="s">
        <v>125</v>
      </c>
    </row>
    <row r="267" s="14" customFormat="1">
      <c r="A267" s="14"/>
      <c r="B267" s="232"/>
      <c r="C267" s="233"/>
      <c r="D267" s="222" t="s">
        <v>138</v>
      </c>
      <c r="E267" s="234" t="s">
        <v>19</v>
      </c>
      <c r="F267" s="235" t="s">
        <v>143</v>
      </c>
      <c r="G267" s="233"/>
      <c r="H267" s="236">
        <v>11.359999999999999</v>
      </c>
      <c r="I267" s="237"/>
      <c r="J267" s="233"/>
      <c r="K267" s="233"/>
      <c r="L267" s="238"/>
      <c r="M267" s="239"/>
      <c r="N267" s="240"/>
      <c r="O267" s="240"/>
      <c r="P267" s="240"/>
      <c r="Q267" s="240"/>
      <c r="R267" s="240"/>
      <c r="S267" s="240"/>
      <c r="T267" s="241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42" t="s">
        <v>138</v>
      </c>
      <c r="AU267" s="242" t="s">
        <v>130</v>
      </c>
      <c r="AV267" s="14" t="s">
        <v>135</v>
      </c>
      <c r="AW267" s="14" t="s">
        <v>37</v>
      </c>
      <c r="AX267" s="14" t="s">
        <v>83</v>
      </c>
      <c r="AY267" s="242" t="s">
        <v>125</v>
      </c>
    </row>
    <row r="268" s="2" customFormat="1" ht="16.5" customHeight="1">
      <c r="A268" s="41"/>
      <c r="B268" s="42"/>
      <c r="C268" s="207" t="s">
        <v>389</v>
      </c>
      <c r="D268" s="207" t="s">
        <v>131</v>
      </c>
      <c r="E268" s="208" t="s">
        <v>390</v>
      </c>
      <c r="F268" s="209" t="s">
        <v>391</v>
      </c>
      <c r="G268" s="210" t="s">
        <v>134</v>
      </c>
      <c r="H268" s="211">
        <v>11.359999999999999</v>
      </c>
      <c r="I268" s="212"/>
      <c r="J268" s="213">
        <f>ROUND(I268*H268,2)</f>
        <v>0</v>
      </c>
      <c r="K268" s="209" t="s">
        <v>148</v>
      </c>
      <c r="L268" s="47"/>
      <c r="M268" s="214" t="s">
        <v>19</v>
      </c>
      <c r="N268" s="215" t="s">
        <v>47</v>
      </c>
      <c r="O268" s="87"/>
      <c r="P268" s="216">
        <f>O268*H268</f>
        <v>0</v>
      </c>
      <c r="Q268" s="216">
        <v>0</v>
      </c>
      <c r="R268" s="216">
        <f>Q268*H268</f>
        <v>0</v>
      </c>
      <c r="S268" s="216">
        <v>0.0017600000000000001</v>
      </c>
      <c r="T268" s="217">
        <f>S268*H268</f>
        <v>0.0199936</v>
      </c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R268" s="218" t="s">
        <v>232</v>
      </c>
      <c r="AT268" s="218" t="s">
        <v>131</v>
      </c>
      <c r="AU268" s="218" t="s">
        <v>130</v>
      </c>
      <c r="AY268" s="20" t="s">
        <v>125</v>
      </c>
      <c r="BE268" s="219">
        <f>IF(N268="základní",J268,0)</f>
        <v>0</v>
      </c>
      <c r="BF268" s="219">
        <f>IF(N268="snížená",J268,0)</f>
        <v>0</v>
      </c>
      <c r="BG268" s="219">
        <f>IF(N268="zákl. přenesená",J268,0)</f>
        <v>0</v>
      </c>
      <c r="BH268" s="219">
        <f>IF(N268="sníž. přenesená",J268,0)</f>
        <v>0</v>
      </c>
      <c r="BI268" s="219">
        <f>IF(N268="nulová",J268,0)</f>
        <v>0</v>
      </c>
      <c r="BJ268" s="20" t="s">
        <v>130</v>
      </c>
      <c r="BK268" s="219">
        <f>ROUND(I268*H268,2)</f>
        <v>0</v>
      </c>
      <c r="BL268" s="20" t="s">
        <v>232</v>
      </c>
      <c r="BM268" s="218" t="s">
        <v>392</v>
      </c>
    </row>
    <row r="269" s="2" customFormat="1">
      <c r="A269" s="41"/>
      <c r="B269" s="42"/>
      <c r="C269" s="43"/>
      <c r="D269" s="253" t="s">
        <v>163</v>
      </c>
      <c r="E269" s="43"/>
      <c r="F269" s="254" t="s">
        <v>393</v>
      </c>
      <c r="G269" s="43"/>
      <c r="H269" s="43"/>
      <c r="I269" s="255"/>
      <c r="J269" s="43"/>
      <c r="K269" s="43"/>
      <c r="L269" s="47"/>
      <c r="M269" s="256"/>
      <c r="N269" s="257"/>
      <c r="O269" s="87"/>
      <c r="P269" s="87"/>
      <c r="Q269" s="87"/>
      <c r="R269" s="87"/>
      <c r="S269" s="87"/>
      <c r="T269" s="88"/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T269" s="20" t="s">
        <v>163</v>
      </c>
      <c r="AU269" s="20" t="s">
        <v>130</v>
      </c>
    </row>
    <row r="270" s="13" customFormat="1">
      <c r="A270" s="13"/>
      <c r="B270" s="220"/>
      <c r="C270" s="221"/>
      <c r="D270" s="222" t="s">
        <v>138</v>
      </c>
      <c r="E270" s="223" t="s">
        <v>19</v>
      </c>
      <c r="F270" s="224" t="s">
        <v>385</v>
      </c>
      <c r="G270" s="221"/>
      <c r="H270" s="225">
        <v>4.6500000000000004</v>
      </c>
      <c r="I270" s="226"/>
      <c r="J270" s="221"/>
      <c r="K270" s="221"/>
      <c r="L270" s="227"/>
      <c r="M270" s="228"/>
      <c r="N270" s="229"/>
      <c r="O270" s="229"/>
      <c r="P270" s="229"/>
      <c r="Q270" s="229"/>
      <c r="R270" s="229"/>
      <c r="S270" s="229"/>
      <c r="T270" s="230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1" t="s">
        <v>138</v>
      </c>
      <c r="AU270" s="231" t="s">
        <v>130</v>
      </c>
      <c r="AV270" s="13" t="s">
        <v>130</v>
      </c>
      <c r="AW270" s="13" t="s">
        <v>37</v>
      </c>
      <c r="AX270" s="13" t="s">
        <v>75</v>
      </c>
      <c r="AY270" s="231" t="s">
        <v>125</v>
      </c>
    </row>
    <row r="271" s="13" customFormat="1">
      <c r="A271" s="13"/>
      <c r="B271" s="220"/>
      <c r="C271" s="221"/>
      <c r="D271" s="222" t="s">
        <v>138</v>
      </c>
      <c r="E271" s="223" t="s">
        <v>19</v>
      </c>
      <c r="F271" s="224" t="s">
        <v>386</v>
      </c>
      <c r="G271" s="221"/>
      <c r="H271" s="225">
        <v>3.7599999999999998</v>
      </c>
      <c r="I271" s="226"/>
      <c r="J271" s="221"/>
      <c r="K271" s="221"/>
      <c r="L271" s="227"/>
      <c r="M271" s="228"/>
      <c r="N271" s="229"/>
      <c r="O271" s="229"/>
      <c r="P271" s="229"/>
      <c r="Q271" s="229"/>
      <c r="R271" s="229"/>
      <c r="S271" s="229"/>
      <c r="T271" s="230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1" t="s">
        <v>138</v>
      </c>
      <c r="AU271" s="231" t="s">
        <v>130</v>
      </c>
      <c r="AV271" s="13" t="s">
        <v>130</v>
      </c>
      <c r="AW271" s="13" t="s">
        <v>37</v>
      </c>
      <c r="AX271" s="13" t="s">
        <v>75</v>
      </c>
      <c r="AY271" s="231" t="s">
        <v>125</v>
      </c>
    </row>
    <row r="272" s="13" customFormat="1">
      <c r="A272" s="13"/>
      <c r="B272" s="220"/>
      <c r="C272" s="221"/>
      <c r="D272" s="222" t="s">
        <v>138</v>
      </c>
      <c r="E272" s="223" t="s">
        <v>19</v>
      </c>
      <c r="F272" s="224" t="s">
        <v>387</v>
      </c>
      <c r="G272" s="221"/>
      <c r="H272" s="225">
        <v>1.95</v>
      </c>
      <c r="I272" s="226"/>
      <c r="J272" s="221"/>
      <c r="K272" s="221"/>
      <c r="L272" s="227"/>
      <c r="M272" s="228"/>
      <c r="N272" s="229"/>
      <c r="O272" s="229"/>
      <c r="P272" s="229"/>
      <c r="Q272" s="229"/>
      <c r="R272" s="229"/>
      <c r="S272" s="229"/>
      <c r="T272" s="230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1" t="s">
        <v>138</v>
      </c>
      <c r="AU272" s="231" t="s">
        <v>130</v>
      </c>
      <c r="AV272" s="13" t="s">
        <v>130</v>
      </c>
      <c r="AW272" s="13" t="s">
        <v>37</v>
      </c>
      <c r="AX272" s="13" t="s">
        <v>75</v>
      </c>
      <c r="AY272" s="231" t="s">
        <v>125</v>
      </c>
    </row>
    <row r="273" s="13" customFormat="1">
      <c r="A273" s="13"/>
      <c r="B273" s="220"/>
      <c r="C273" s="221"/>
      <c r="D273" s="222" t="s">
        <v>138</v>
      </c>
      <c r="E273" s="223" t="s">
        <v>19</v>
      </c>
      <c r="F273" s="224" t="s">
        <v>388</v>
      </c>
      <c r="G273" s="221"/>
      <c r="H273" s="225">
        <v>1</v>
      </c>
      <c r="I273" s="226"/>
      <c r="J273" s="221"/>
      <c r="K273" s="221"/>
      <c r="L273" s="227"/>
      <c r="M273" s="228"/>
      <c r="N273" s="229"/>
      <c r="O273" s="229"/>
      <c r="P273" s="229"/>
      <c r="Q273" s="229"/>
      <c r="R273" s="229"/>
      <c r="S273" s="229"/>
      <c r="T273" s="230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1" t="s">
        <v>138</v>
      </c>
      <c r="AU273" s="231" t="s">
        <v>130</v>
      </c>
      <c r="AV273" s="13" t="s">
        <v>130</v>
      </c>
      <c r="AW273" s="13" t="s">
        <v>37</v>
      </c>
      <c r="AX273" s="13" t="s">
        <v>75</v>
      </c>
      <c r="AY273" s="231" t="s">
        <v>125</v>
      </c>
    </row>
    <row r="274" s="14" customFormat="1">
      <c r="A274" s="14"/>
      <c r="B274" s="232"/>
      <c r="C274" s="233"/>
      <c r="D274" s="222" t="s">
        <v>138</v>
      </c>
      <c r="E274" s="234" t="s">
        <v>19</v>
      </c>
      <c r="F274" s="235" t="s">
        <v>143</v>
      </c>
      <c r="G274" s="233"/>
      <c r="H274" s="236">
        <v>11.359999999999999</v>
      </c>
      <c r="I274" s="237"/>
      <c r="J274" s="233"/>
      <c r="K274" s="233"/>
      <c r="L274" s="238"/>
      <c r="M274" s="239"/>
      <c r="N274" s="240"/>
      <c r="O274" s="240"/>
      <c r="P274" s="240"/>
      <c r="Q274" s="240"/>
      <c r="R274" s="240"/>
      <c r="S274" s="240"/>
      <c r="T274" s="241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42" t="s">
        <v>138</v>
      </c>
      <c r="AU274" s="242" t="s">
        <v>130</v>
      </c>
      <c r="AV274" s="14" t="s">
        <v>135</v>
      </c>
      <c r="AW274" s="14" t="s">
        <v>37</v>
      </c>
      <c r="AX274" s="14" t="s">
        <v>83</v>
      </c>
      <c r="AY274" s="242" t="s">
        <v>125</v>
      </c>
    </row>
    <row r="275" s="2" customFormat="1" ht="16.5" customHeight="1">
      <c r="A275" s="41"/>
      <c r="B275" s="42"/>
      <c r="C275" s="207" t="s">
        <v>394</v>
      </c>
      <c r="D275" s="207" t="s">
        <v>131</v>
      </c>
      <c r="E275" s="208" t="s">
        <v>395</v>
      </c>
      <c r="F275" s="209" t="s">
        <v>396</v>
      </c>
      <c r="G275" s="210" t="s">
        <v>134</v>
      </c>
      <c r="H275" s="211">
        <v>11.359999999999999</v>
      </c>
      <c r="I275" s="212"/>
      <c r="J275" s="213">
        <f>ROUND(I275*H275,2)</f>
        <v>0</v>
      </c>
      <c r="K275" s="209" t="s">
        <v>148</v>
      </c>
      <c r="L275" s="47"/>
      <c r="M275" s="214" t="s">
        <v>19</v>
      </c>
      <c r="N275" s="215" t="s">
        <v>47</v>
      </c>
      <c r="O275" s="87"/>
      <c r="P275" s="216">
        <f>O275*H275</f>
        <v>0</v>
      </c>
      <c r="Q275" s="216">
        <v>0</v>
      </c>
      <c r="R275" s="216">
        <f>Q275*H275</f>
        <v>0</v>
      </c>
      <c r="S275" s="216">
        <v>0.00167</v>
      </c>
      <c r="T275" s="217">
        <f>S275*H275</f>
        <v>0.018971200000000001</v>
      </c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41"/>
      <c r="AR275" s="218" t="s">
        <v>232</v>
      </c>
      <c r="AT275" s="218" t="s">
        <v>131</v>
      </c>
      <c r="AU275" s="218" t="s">
        <v>130</v>
      </c>
      <c r="AY275" s="20" t="s">
        <v>125</v>
      </c>
      <c r="BE275" s="219">
        <f>IF(N275="základní",J275,0)</f>
        <v>0</v>
      </c>
      <c r="BF275" s="219">
        <f>IF(N275="snížená",J275,0)</f>
        <v>0</v>
      </c>
      <c r="BG275" s="219">
        <f>IF(N275="zákl. přenesená",J275,0)</f>
        <v>0</v>
      </c>
      <c r="BH275" s="219">
        <f>IF(N275="sníž. přenesená",J275,0)</f>
        <v>0</v>
      </c>
      <c r="BI275" s="219">
        <f>IF(N275="nulová",J275,0)</f>
        <v>0</v>
      </c>
      <c r="BJ275" s="20" t="s">
        <v>130</v>
      </c>
      <c r="BK275" s="219">
        <f>ROUND(I275*H275,2)</f>
        <v>0</v>
      </c>
      <c r="BL275" s="20" t="s">
        <v>232</v>
      </c>
      <c r="BM275" s="218" t="s">
        <v>397</v>
      </c>
    </row>
    <row r="276" s="2" customFormat="1">
      <c r="A276" s="41"/>
      <c r="B276" s="42"/>
      <c r="C276" s="43"/>
      <c r="D276" s="253" t="s">
        <v>163</v>
      </c>
      <c r="E276" s="43"/>
      <c r="F276" s="254" t="s">
        <v>398</v>
      </c>
      <c r="G276" s="43"/>
      <c r="H276" s="43"/>
      <c r="I276" s="255"/>
      <c r="J276" s="43"/>
      <c r="K276" s="43"/>
      <c r="L276" s="47"/>
      <c r="M276" s="256"/>
      <c r="N276" s="257"/>
      <c r="O276" s="87"/>
      <c r="P276" s="87"/>
      <c r="Q276" s="87"/>
      <c r="R276" s="87"/>
      <c r="S276" s="87"/>
      <c r="T276" s="88"/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T276" s="20" t="s">
        <v>163</v>
      </c>
      <c r="AU276" s="20" t="s">
        <v>130</v>
      </c>
    </row>
    <row r="277" s="13" customFormat="1">
      <c r="A277" s="13"/>
      <c r="B277" s="220"/>
      <c r="C277" s="221"/>
      <c r="D277" s="222" t="s">
        <v>138</v>
      </c>
      <c r="E277" s="223" t="s">
        <v>19</v>
      </c>
      <c r="F277" s="224" t="s">
        <v>385</v>
      </c>
      <c r="G277" s="221"/>
      <c r="H277" s="225">
        <v>4.6500000000000004</v>
      </c>
      <c r="I277" s="226"/>
      <c r="J277" s="221"/>
      <c r="K277" s="221"/>
      <c r="L277" s="227"/>
      <c r="M277" s="228"/>
      <c r="N277" s="229"/>
      <c r="O277" s="229"/>
      <c r="P277" s="229"/>
      <c r="Q277" s="229"/>
      <c r="R277" s="229"/>
      <c r="S277" s="229"/>
      <c r="T277" s="230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1" t="s">
        <v>138</v>
      </c>
      <c r="AU277" s="231" t="s">
        <v>130</v>
      </c>
      <c r="AV277" s="13" t="s">
        <v>130</v>
      </c>
      <c r="AW277" s="13" t="s">
        <v>37</v>
      </c>
      <c r="AX277" s="13" t="s">
        <v>75</v>
      </c>
      <c r="AY277" s="231" t="s">
        <v>125</v>
      </c>
    </row>
    <row r="278" s="13" customFormat="1">
      <c r="A278" s="13"/>
      <c r="B278" s="220"/>
      <c r="C278" s="221"/>
      <c r="D278" s="222" t="s">
        <v>138</v>
      </c>
      <c r="E278" s="223" t="s">
        <v>19</v>
      </c>
      <c r="F278" s="224" t="s">
        <v>386</v>
      </c>
      <c r="G278" s="221"/>
      <c r="H278" s="225">
        <v>3.7599999999999998</v>
      </c>
      <c r="I278" s="226"/>
      <c r="J278" s="221"/>
      <c r="K278" s="221"/>
      <c r="L278" s="227"/>
      <c r="M278" s="228"/>
      <c r="N278" s="229"/>
      <c r="O278" s="229"/>
      <c r="P278" s="229"/>
      <c r="Q278" s="229"/>
      <c r="R278" s="229"/>
      <c r="S278" s="229"/>
      <c r="T278" s="230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1" t="s">
        <v>138</v>
      </c>
      <c r="AU278" s="231" t="s">
        <v>130</v>
      </c>
      <c r="AV278" s="13" t="s">
        <v>130</v>
      </c>
      <c r="AW278" s="13" t="s">
        <v>37</v>
      </c>
      <c r="AX278" s="13" t="s">
        <v>75</v>
      </c>
      <c r="AY278" s="231" t="s">
        <v>125</v>
      </c>
    </row>
    <row r="279" s="13" customFormat="1">
      <c r="A279" s="13"/>
      <c r="B279" s="220"/>
      <c r="C279" s="221"/>
      <c r="D279" s="222" t="s">
        <v>138</v>
      </c>
      <c r="E279" s="223" t="s">
        <v>19</v>
      </c>
      <c r="F279" s="224" t="s">
        <v>387</v>
      </c>
      <c r="G279" s="221"/>
      <c r="H279" s="225">
        <v>1.95</v>
      </c>
      <c r="I279" s="226"/>
      <c r="J279" s="221"/>
      <c r="K279" s="221"/>
      <c r="L279" s="227"/>
      <c r="M279" s="228"/>
      <c r="N279" s="229"/>
      <c r="O279" s="229"/>
      <c r="P279" s="229"/>
      <c r="Q279" s="229"/>
      <c r="R279" s="229"/>
      <c r="S279" s="229"/>
      <c r="T279" s="230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1" t="s">
        <v>138</v>
      </c>
      <c r="AU279" s="231" t="s">
        <v>130</v>
      </c>
      <c r="AV279" s="13" t="s">
        <v>130</v>
      </c>
      <c r="AW279" s="13" t="s">
        <v>37</v>
      </c>
      <c r="AX279" s="13" t="s">
        <v>75</v>
      </c>
      <c r="AY279" s="231" t="s">
        <v>125</v>
      </c>
    </row>
    <row r="280" s="13" customFormat="1">
      <c r="A280" s="13"/>
      <c r="B280" s="220"/>
      <c r="C280" s="221"/>
      <c r="D280" s="222" t="s">
        <v>138</v>
      </c>
      <c r="E280" s="223" t="s">
        <v>19</v>
      </c>
      <c r="F280" s="224" t="s">
        <v>388</v>
      </c>
      <c r="G280" s="221"/>
      <c r="H280" s="225">
        <v>1</v>
      </c>
      <c r="I280" s="226"/>
      <c r="J280" s="221"/>
      <c r="K280" s="221"/>
      <c r="L280" s="227"/>
      <c r="M280" s="228"/>
      <c r="N280" s="229"/>
      <c r="O280" s="229"/>
      <c r="P280" s="229"/>
      <c r="Q280" s="229"/>
      <c r="R280" s="229"/>
      <c r="S280" s="229"/>
      <c r="T280" s="230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1" t="s">
        <v>138</v>
      </c>
      <c r="AU280" s="231" t="s">
        <v>130</v>
      </c>
      <c r="AV280" s="13" t="s">
        <v>130</v>
      </c>
      <c r="AW280" s="13" t="s">
        <v>37</v>
      </c>
      <c r="AX280" s="13" t="s">
        <v>75</v>
      </c>
      <c r="AY280" s="231" t="s">
        <v>125</v>
      </c>
    </row>
    <row r="281" s="14" customFormat="1">
      <c r="A281" s="14"/>
      <c r="B281" s="232"/>
      <c r="C281" s="233"/>
      <c r="D281" s="222" t="s">
        <v>138</v>
      </c>
      <c r="E281" s="234" t="s">
        <v>19</v>
      </c>
      <c r="F281" s="235" t="s">
        <v>143</v>
      </c>
      <c r="G281" s="233"/>
      <c r="H281" s="236">
        <v>11.359999999999999</v>
      </c>
      <c r="I281" s="237"/>
      <c r="J281" s="233"/>
      <c r="K281" s="233"/>
      <c r="L281" s="238"/>
      <c r="M281" s="239"/>
      <c r="N281" s="240"/>
      <c r="O281" s="240"/>
      <c r="P281" s="240"/>
      <c r="Q281" s="240"/>
      <c r="R281" s="240"/>
      <c r="S281" s="240"/>
      <c r="T281" s="241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42" t="s">
        <v>138</v>
      </c>
      <c r="AU281" s="242" t="s">
        <v>130</v>
      </c>
      <c r="AV281" s="14" t="s">
        <v>135</v>
      </c>
      <c r="AW281" s="14" t="s">
        <v>37</v>
      </c>
      <c r="AX281" s="14" t="s">
        <v>83</v>
      </c>
      <c r="AY281" s="242" t="s">
        <v>125</v>
      </c>
    </row>
    <row r="282" s="2" customFormat="1" ht="16.5" customHeight="1">
      <c r="A282" s="41"/>
      <c r="B282" s="42"/>
      <c r="C282" s="207" t="s">
        <v>399</v>
      </c>
      <c r="D282" s="207" t="s">
        <v>131</v>
      </c>
      <c r="E282" s="208" t="s">
        <v>400</v>
      </c>
      <c r="F282" s="209" t="s">
        <v>401</v>
      </c>
      <c r="G282" s="210" t="s">
        <v>134</v>
      </c>
      <c r="H282" s="211">
        <v>11.359999999999999</v>
      </c>
      <c r="I282" s="212"/>
      <c r="J282" s="213">
        <f>ROUND(I282*H282,2)</f>
        <v>0</v>
      </c>
      <c r="K282" s="209" t="s">
        <v>148</v>
      </c>
      <c r="L282" s="47"/>
      <c r="M282" s="214" t="s">
        <v>19</v>
      </c>
      <c r="N282" s="215" t="s">
        <v>47</v>
      </c>
      <c r="O282" s="87"/>
      <c r="P282" s="216">
        <f>O282*H282</f>
        <v>0</v>
      </c>
      <c r="Q282" s="216">
        <v>6.9999999999999994E-05</v>
      </c>
      <c r="R282" s="216">
        <f>Q282*H282</f>
        <v>0.00079519999999999992</v>
      </c>
      <c r="S282" s="216">
        <v>0</v>
      </c>
      <c r="T282" s="217">
        <f>S282*H282</f>
        <v>0</v>
      </c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R282" s="218" t="s">
        <v>232</v>
      </c>
      <c r="AT282" s="218" t="s">
        <v>131</v>
      </c>
      <c r="AU282" s="218" t="s">
        <v>130</v>
      </c>
      <c r="AY282" s="20" t="s">
        <v>125</v>
      </c>
      <c r="BE282" s="219">
        <f>IF(N282="základní",J282,0)</f>
        <v>0</v>
      </c>
      <c r="BF282" s="219">
        <f>IF(N282="snížená",J282,0)</f>
        <v>0</v>
      </c>
      <c r="BG282" s="219">
        <f>IF(N282="zákl. přenesená",J282,0)</f>
        <v>0</v>
      </c>
      <c r="BH282" s="219">
        <f>IF(N282="sníž. přenesená",J282,0)</f>
        <v>0</v>
      </c>
      <c r="BI282" s="219">
        <f>IF(N282="nulová",J282,0)</f>
        <v>0</v>
      </c>
      <c r="BJ282" s="20" t="s">
        <v>130</v>
      </c>
      <c r="BK282" s="219">
        <f>ROUND(I282*H282,2)</f>
        <v>0</v>
      </c>
      <c r="BL282" s="20" t="s">
        <v>232</v>
      </c>
      <c r="BM282" s="218" t="s">
        <v>402</v>
      </c>
    </row>
    <row r="283" s="2" customFormat="1">
      <c r="A283" s="41"/>
      <c r="B283" s="42"/>
      <c r="C283" s="43"/>
      <c r="D283" s="253" t="s">
        <v>163</v>
      </c>
      <c r="E283" s="43"/>
      <c r="F283" s="254" t="s">
        <v>403</v>
      </c>
      <c r="G283" s="43"/>
      <c r="H283" s="43"/>
      <c r="I283" s="255"/>
      <c r="J283" s="43"/>
      <c r="K283" s="43"/>
      <c r="L283" s="47"/>
      <c r="M283" s="256"/>
      <c r="N283" s="257"/>
      <c r="O283" s="87"/>
      <c r="P283" s="87"/>
      <c r="Q283" s="87"/>
      <c r="R283" s="87"/>
      <c r="S283" s="87"/>
      <c r="T283" s="88"/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T283" s="20" t="s">
        <v>163</v>
      </c>
      <c r="AU283" s="20" t="s">
        <v>130</v>
      </c>
    </row>
    <row r="284" s="13" customFormat="1">
      <c r="A284" s="13"/>
      <c r="B284" s="220"/>
      <c r="C284" s="221"/>
      <c r="D284" s="222" t="s">
        <v>138</v>
      </c>
      <c r="E284" s="223" t="s">
        <v>19</v>
      </c>
      <c r="F284" s="224" t="s">
        <v>385</v>
      </c>
      <c r="G284" s="221"/>
      <c r="H284" s="225">
        <v>4.6500000000000004</v>
      </c>
      <c r="I284" s="226"/>
      <c r="J284" s="221"/>
      <c r="K284" s="221"/>
      <c r="L284" s="227"/>
      <c r="M284" s="228"/>
      <c r="N284" s="229"/>
      <c r="O284" s="229"/>
      <c r="P284" s="229"/>
      <c r="Q284" s="229"/>
      <c r="R284" s="229"/>
      <c r="S284" s="229"/>
      <c r="T284" s="230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1" t="s">
        <v>138</v>
      </c>
      <c r="AU284" s="231" t="s">
        <v>130</v>
      </c>
      <c r="AV284" s="13" t="s">
        <v>130</v>
      </c>
      <c r="AW284" s="13" t="s">
        <v>37</v>
      </c>
      <c r="AX284" s="13" t="s">
        <v>75</v>
      </c>
      <c r="AY284" s="231" t="s">
        <v>125</v>
      </c>
    </row>
    <row r="285" s="13" customFormat="1">
      <c r="A285" s="13"/>
      <c r="B285" s="220"/>
      <c r="C285" s="221"/>
      <c r="D285" s="222" t="s">
        <v>138</v>
      </c>
      <c r="E285" s="223" t="s">
        <v>19</v>
      </c>
      <c r="F285" s="224" t="s">
        <v>386</v>
      </c>
      <c r="G285" s="221"/>
      <c r="H285" s="225">
        <v>3.7599999999999998</v>
      </c>
      <c r="I285" s="226"/>
      <c r="J285" s="221"/>
      <c r="K285" s="221"/>
      <c r="L285" s="227"/>
      <c r="M285" s="228"/>
      <c r="N285" s="229"/>
      <c r="O285" s="229"/>
      <c r="P285" s="229"/>
      <c r="Q285" s="229"/>
      <c r="R285" s="229"/>
      <c r="S285" s="229"/>
      <c r="T285" s="230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1" t="s">
        <v>138</v>
      </c>
      <c r="AU285" s="231" t="s">
        <v>130</v>
      </c>
      <c r="AV285" s="13" t="s">
        <v>130</v>
      </c>
      <c r="AW285" s="13" t="s">
        <v>37</v>
      </c>
      <c r="AX285" s="13" t="s">
        <v>75</v>
      </c>
      <c r="AY285" s="231" t="s">
        <v>125</v>
      </c>
    </row>
    <row r="286" s="13" customFormat="1">
      <c r="A286" s="13"/>
      <c r="B286" s="220"/>
      <c r="C286" s="221"/>
      <c r="D286" s="222" t="s">
        <v>138</v>
      </c>
      <c r="E286" s="223" t="s">
        <v>19</v>
      </c>
      <c r="F286" s="224" t="s">
        <v>387</v>
      </c>
      <c r="G286" s="221"/>
      <c r="H286" s="225">
        <v>1.95</v>
      </c>
      <c r="I286" s="226"/>
      <c r="J286" s="221"/>
      <c r="K286" s="221"/>
      <c r="L286" s="227"/>
      <c r="M286" s="228"/>
      <c r="N286" s="229"/>
      <c r="O286" s="229"/>
      <c r="P286" s="229"/>
      <c r="Q286" s="229"/>
      <c r="R286" s="229"/>
      <c r="S286" s="229"/>
      <c r="T286" s="230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1" t="s">
        <v>138</v>
      </c>
      <c r="AU286" s="231" t="s">
        <v>130</v>
      </c>
      <c r="AV286" s="13" t="s">
        <v>130</v>
      </c>
      <c r="AW286" s="13" t="s">
        <v>37</v>
      </c>
      <c r="AX286" s="13" t="s">
        <v>75</v>
      </c>
      <c r="AY286" s="231" t="s">
        <v>125</v>
      </c>
    </row>
    <row r="287" s="13" customFormat="1">
      <c r="A287" s="13"/>
      <c r="B287" s="220"/>
      <c r="C287" s="221"/>
      <c r="D287" s="222" t="s">
        <v>138</v>
      </c>
      <c r="E287" s="223" t="s">
        <v>19</v>
      </c>
      <c r="F287" s="224" t="s">
        <v>388</v>
      </c>
      <c r="G287" s="221"/>
      <c r="H287" s="225">
        <v>1</v>
      </c>
      <c r="I287" s="226"/>
      <c r="J287" s="221"/>
      <c r="K287" s="221"/>
      <c r="L287" s="227"/>
      <c r="M287" s="228"/>
      <c r="N287" s="229"/>
      <c r="O287" s="229"/>
      <c r="P287" s="229"/>
      <c r="Q287" s="229"/>
      <c r="R287" s="229"/>
      <c r="S287" s="229"/>
      <c r="T287" s="230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1" t="s">
        <v>138</v>
      </c>
      <c r="AU287" s="231" t="s">
        <v>130</v>
      </c>
      <c r="AV287" s="13" t="s">
        <v>130</v>
      </c>
      <c r="AW287" s="13" t="s">
        <v>37</v>
      </c>
      <c r="AX287" s="13" t="s">
        <v>75</v>
      </c>
      <c r="AY287" s="231" t="s">
        <v>125</v>
      </c>
    </row>
    <row r="288" s="14" customFormat="1">
      <c r="A288" s="14"/>
      <c r="B288" s="232"/>
      <c r="C288" s="233"/>
      <c r="D288" s="222" t="s">
        <v>138</v>
      </c>
      <c r="E288" s="234" t="s">
        <v>19</v>
      </c>
      <c r="F288" s="235" t="s">
        <v>143</v>
      </c>
      <c r="G288" s="233"/>
      <c r="H288" s="236">
        <v>11.359999999999999</v>
      </c>
      <c r="I288" s="237"/>
      <c r="J288" s="233"/>
      <c r="K288" s="233"/>
      <c r="L288" s="238"/>
      <c r="M288" s="239"/>
      <c r="N288" s="240"/>
      <c r="O288" s="240"/>
      <c r="P288" s="240"/>
      <c r="Q288" s="240"/>
      <c r="R288" s="240"/>
      <c r="S288" s="240"/>
      <c r="T288" s="241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42" t="s">
        <v>138</v>
      </c>
      <c r="AU288" s="242" t="s">
        <v>130</v>
      </c>
      <c r="AV288" s="14" t="s">
        <v>135</v>
      </c>
      <c r="AW288" s="14" t="s">
        <v>37</v>
      </c>
      <c r="AX288" s="14" t="s">
        <v>83</v>
      </c>
      <c r="AY288" s="242" t="s">
        <v>125</v>
      </c>
    </row>
    <row r="289" s="2" customFormat="1" ht="49.05" customHeight="1">
      <c r="A289" s="41"/>
      <c r="B289" s="42"/>
      <c r="C289" s="243" t="s">
        <v>404</v>
      </c>
      <c r="D289" s="243" t="s">
        <v>144</v>
      </c>
      <c r="E289" s="244" t="s">
        <v>405</v>
      </c>
      <c r="F289" s="245" t="s">
        <v>406</v>
      </c>
      <c r="G289" s="246" t="s">
        <v>345</v>
      </c>
      <c r="H289" s="247">
        <v>3</v>
      </c>
      <c r="I289" s="248"/>
      <c r="J289" s="249">
        <f>ROUND(I289*H289,2)</f>
        <v>0</v>
      </c>
      <c r="K289" s="245" t="s">
        <v>19</v>
      </c>
      <c r="L289" s="250"/>
      <c r="M289" s="251" t="s">
        <v>19</v>
      </c>
      <c r="N289" s="252" t="s">
        <v>47</v>
      </c>
      <c r="O289" s="87"/>
      <c r="P289" s="216">
        <f>O289*H289</f>
        <v>0</v>
      </c>
      <c r="Q289" s="216">
        <v>0.00029</v>
      </c>
      <c r="R289" s="216">
        <f>Q289*H289</f>
        <v>0.00087000000000000001</v>
      </c>
      <c r="S289" s="216">
        <v>0</v>
      </c>
      <c r="T289" s="217">
        <f>S289*H289</f>
        <v>0</v>
      </c>
      <c r="U289" s="41"/>
      <c r="V289" s="41"/>
      <c r="W289" s="41"/>
      <c r="X289" s="41"/>
      <c r="Y289" s="41"/>
      <c r="Z289" s="41"/>
      <c r="AA289" s="41"/>
      <c r="AB289" s="41"/>
      <c r="AC289" s="41"/>
      <c r="AD289" s="41"/>
      <c r="AE289" s="41"/>
      <c r="AR289" s="218" t="s">
        <v>342</v>
      </c>
      <c r="AT289" s="218" t="s">
        <v>144</v>
      </c>
      <c r="AU289" s="218" t="s">
        <v>130</v>
      </c>
      <c r="AY289" s="20" t="s">
        <v>125</v>
      </c>
      <c r="BE289" s="219">
        <f>IF(N289="základní",J289,0)</f>
        <v>0</v>
      </c>
      <c r="BF289" s="219">
        <f>IF(N289="snížená",J289,0)</f>
        <v>0</v>
      </c>
      <c r="BG289" s="219">
        <f>IF(N289="zákl. přenesená",J289,0)</f>
        <v>0</v>
      </c>
      <c r="BH289" s="219">
        <f>IF(N289="sníž. přenesená",J289,0)</f>
        <v>0</v>
      </c>
      <c r="BI289" s="219">
        <f>IF(N289="nulová",J289,0)</f>
        <v>0</v>
      </c>
      <c r="BJ289" s="20" t="s">
        <v>130</v>
      </c>
      <c r="BK289" s="219">
        <f>ROUND(I289*H289,2)</f>
        <v>0</v>
      </c>
      <c r="BL289" s="20" t="s">
        <v>232</v>
      </c>
      <c r="BM289" s="218" t="s">
        <v>407</v>
      </c>
    </row>
    <row r="290" s="13" customFormat="1">
      <c r="A290" s="13"/>
      <c r="B290" s="220"/>
      <c r="C290" s="221"/>
      <c r="D290" s="222" t="s">
        <v>138</v>
      </c>
      <c r="E290" s="223" t="s">
        <v>19</v>
      </c>
      <c r="F290" s="224" t="s">
        <v>408</v>
      </c>
      <c r="G290" s="221"/>
      <c r="H290" s="225">
        <v>3</v>
      </c>
      <c r="I290" s="226"/>
      <c r="J290" s="221"/>
      <c r="K290" s="221"/>
      <c r="L290" s="227"/>
      <c r="M290" s="228"/>
      <c r="N290" s="229"/>
      <c r="O290" s="229"/>
      <c r="P290" s="229"/>
      <c r="Q290" s="229"/>
      <c r="R290" s="229"/>
      <c r="S290" s="229"/>
      <c r="T290" s="230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1" t="s">
        <v>138</v>
      </c>
      <c r="AU290" s="231" t="s">
        <v>130</v>
      </c>
      <c r="AV290" s="13" t="s">
        <v>130</v>
      </c>
      <c r="AW290" s="13" t="s">
        <v>37</v>
      </c>
      <c r="AX290" s="13" t="s">
        <v>83</v>
      </c>
      <c r="AY290" s="231" t="s">
        <v>125</v>
      </c>
    </row>
    <row r="291" s="2" customFormat="1" ht="49.05" customHeight="1">
      <c r="A291" s="41"/>
      <c r="B291" s="42"/>
      <c r="C291" s="243" t="s">
        <v>409</v>
      </c>
      <c r="D291" s="243" t="s">
        <v>144</v>
      </c>
      <c r="E291" s="244" t="s">
        <v>410</v>
      </c>
      <c r="F291" s="245" t="s">
        <v>411</v>
      </c>
      <c r="G291" s="246" t="s">
        <v>345</v>
      </c>
      <c r="H291" s="247">
        <v>2</v>
      </c>
      <c r="I291" s="248"/>
      <c r="J291" s="249">
        <f>ROUND(I291*H291,2)</f>
        <v>0</v>
      </c>
      <c r="K291" s="245" t="s">
        <v>19</v>
      </c>
      <c r="L291" s="250"/>
      <c r="M291" s="251" t="s">
        <v>19</v>
      </c>
      <c r="N291" s="252" t="s">
        <v>47</v>
      </c>
      <c r="O291" s="87"/>
      <c r="P291" s="216">
        <f>O291*H291</f>
        <v>0</v>
      </c>
      <c r="Q291" s="216">
        <v>0.00035</v>
      </c>
      <c r="R291" s="216">
        <f>Q291*H291</f>
        <v>0.00069999999999999999</v>
      </c>
      <c r="S291" s="216">
        <v>0</v>
      </c>
      <c r="T291" s="217">
        <f>S291*H291</f>
        <v>0</v>
      </c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R291" s="218" t="s">
        <v>342</v>
      </c>
      <c r="AT291" s="218" t="s">
        <v>144</v>
      </c>
      <c r="AU291" s="218" t="s">
        <v>130</v>
      </c>
      <c r="AY291" s="20" t="s">
        <v>125</v>
      </c>
      <c r="BE291" s="219">
        <f>IF(N291="základní",J291,0)</f>
        <v>0</v>
      </c>
      <c r="BF291" s="219">
        <f>IF(N291="snížená",J291,0)</f>
        <v>0</v>
      </c>
      <c r="BG291" s="219">
        <f>IF(N291="zákl. přenesená",J291,0)</f>
        <v>0</v>
      </c>
      <c r="BH291" s="219">
        <f>IF(N291="sníž. přenesená",J291,0)</f>
        <v>0</v>
      </c>
      <c r="BI291" s="219">
        <f>IF(N291="nulová",J291,0)</f>
        <v>0</v>
      </c>
      <c r="BJ291" s="20" t="s">
        <v>130</v>
      </c>
      <c r="BK291" s="219">
        <f>ROUND(I291*H291,2)</f>
        <v>0</v>
      </c>
      <c r="BL291" s="20" t="s">
        <v>232</v>
      </c>
      <c r="BM291" s="218" t="s">
        <v>412</v>
      </c>
    </row>
    <row r="292" s="13" customFormat="1">
      <c r="A292" s="13"/>
      <c r="B292" s="220"/>
      <c r="C292" s="221"/>
      <c r="D292" s="222" t="s">
        <v>138</v>
      </c>
      <c r="E292" s="223" t="s">
        <v>19</v>
      </c>
      <c r="F292" s="224" t="s">
        <v>413</v>
      </c>
      <c r="G292" s="221"/>
      <c r="H292" s="225">
        <v>2</v>
      </c>
      <c r="I292" s="226"/>
      <c r="J292" s="221"/>
      <c r="K292" s="221"/>
      <c r="L292" s="227"/>
      <c r="M292" s="228"/>
      <c r="N292" s="229"/>
      <c r="O292" s="229"/>
      <c r="P292" s="229"/>
      <c r="Q292" s="229"/>
      <c r="R292" s="229"/>
      <c r="S292" s="229"/>
      <c r="T292" s="230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1" t="s">
        <v>138</v>
      </c>
      <c r="AU292" s="231" t="s">
        <v>130</v>
      </c>
      <c r="AV292" s="13" t="s">
        <v>130</v>
      </c>
      <c r="AW292" s="13" t="s">
        <v>37</v>
      </c>
      <c r="AX292" s="13" t="s">
        <v>83</v>
      </c>
      <c r="AY292" s="231" t="s">
        <v>125</v>
      </c>
    </row>
    <row r="293" s="2" customFormat="1" ht="49.05" customHeight="1">
      <c r="A293" s="41"/>
      <c r="B293" s="42"/>
      <c r="C293" s="243" t="s">
        <v>414</v>
      </c>
      <c r="D293" s="243" t="s">
        <v>144</v>
      </c>
      <c r="E293" s="244" t="s">
        <v>415</v>
      </c>
      <c r="F293" s="245" t="s">
        <v>416</v>
      </c>
      <c r="G293" s="246" t="s">
        <v>345</v>
      </c>
      <c r="H293" s="247">
        <v>1</v>
      </c>
      <c r="I293" s="248"/>
      <c r="J293" s="249">
        <f>ROUND(I293*H293,2)</f>
        <v>0</v>
      </c>
      <c r="K293" s="245" t="s">
        <v>19</v>
      </c>
      <c r="L293" s="250"/>
      <c r="M293" s="251" t="s">
        <v>19</v>
      </c>
      <c r="N293" s="252" t="s">
        <v>47</v>
      </c>
      <c r="O293" s="87"/>
      <c r="P293" s="216">
        <f>O293*H293</f>
        <v>0</v>
      </c>
      <c r="Q293" s="216">
        <v>0.00024000000000000001</v>
      </c>
      <c r="R293" s="216">
        <f>Q293*H293</f>
        <v>0.00024000000000000001</v>
      </c>
      <c r="S293" s="216">
        <v>0</v>
      </c>
      <c r="T293" s="217">
        <f>S293*H293</f>
        <v>0</v>
      </c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  <c r="AR293" s="218" t="s">
        <v>342</v>
      </c>
      <c r="AT293" s="218" t="s">
        <v>144</v>
      </c>
      <c r="AU293" s="218" t="s">
        <v>130</v>
      </c>
      <c r="AY293" s="20" t="s">
        <v>125</v>
      </c>
      <c r="BE293" s="219">
        <f>IF(N293="základní",J293,0)</f>
        <v>0</v>
      </c>
      <c r="BF293" s="219">
        <f>IF(N293="snížená",J293,0)</f>
        <v>0</v>
      </c>
      <c r="BG293" s="219">
        <f>IF(N293="zákl. přenesená",J293,0)</f>
        <v>0</v>
      </c>
      <c r="BH293" s="219">
        <f>IF(N293="sníž. přenesená",J293,0)</f>
        <v>0</v>
      </c>
      <c r="BI293" s="219">
        <f>IF(N293="nulová",J293,0)</f>
        <v>0</v>
      </c>
      <c r="BJ293" s="20" t="s">
        <v>130</v>
      </c>
      <c r="BK293" s="219">
        <f>ROUND(I293*H293,2)</f>
        <v>0</v>
      </c>
      <c r="BL293" s="20" t="s">
        <v>232</v>
      </c>
      <c r="BM293" s="218" t="s">
        <v>417</v>
      </c>
    </row>
    <row r="294" s="13" customFormat="1">
      <c r="A294" s="13"/>
      <c r="B294" s="220"/>
      <c r="C294" s="221"/>
      <c r="D294" s="222" t="s">
        <v>138</v>
      </c>
      <c r="E294" s="223" t="s">
        <v>19</v>
      </c>
      <c r="F294" s="224" t="s">
        <v>418</v>
      </c>
      <c r="G294" s="221"/>
      <c r="H294" s="225">
        <v>1</v>
      </c>
      <c r="I294" s="226"/>
      <c r="J294" s="221"/>
      <c r="K294" s="221"/>
      <c r="L294" s="227"/>
      <c r="M294" s="228"/>
      <c r="N294" s="229"/>
      <c r="O294" s="229"/>
      <c r="P294" s="229"/>
      <c r="Q294" s="229"/>
      <c r="R294" s="229"/>
      <c r="S294" s="229"/>
      <c r="T294" s="230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1" t="s">
        <v>138</v>
      </c>
      <c r="AU294" s="231" t="s">
        <v>130</v>
      </c>
      <c r="AV294" s="13" t="s">
        <v>130</v>
      </c>
      <c r="AW294" s="13" t="s">
        <v>37</v>
      </c>
      <c r="AX294" s="13" t="s">
        <v>83</v>
      </c>
      <c r="AY294" s="231" t="s">
        <v>125</v>
      </c>
    </row>
    <row r="295" s="2" customFormat="1" ht="49.05" customHeight="1">
      <c r="A295" s="41"/>
      <c r="B295" s="42"/>
      <c r="C295" s="243" t="s">
        <v>419</v>
      </c>
      <c r="D295" s="243" t="s">
        <v>144</v>
      </c>
      <c r="E295" s="244" t="s">
        <v>420</v>
      </c>
      <c r="F295" s="245" t="s">
        <v>421</v>
      </c>
      <c r="G295" s="246" t="s">
        <v>345</v>
      </c>
      <c r="H295" s="247">
        <v>1</v>
      </c>
      <c r="I295" s="248"/>
      <c r="J295" s="249">
        <f>ROUND(I295*H295,2)</f>
        <v>0</v>
      </c>
      <c r="K295" s="245" t="s">
        <v>19</v>
      </c>
      <c r="L295" s="250"/>
      <c r="M295" s="251" t="s">
        <v>19</v>
      </c>
      <c r="N295" s="252" t="s">
        <v>47</v>
      </c>
      <c r="O295" s="87"/>
      <c r="P295" s="216">
        <f>O295*H295</f>
        <v>0</v>
      </c>
      <c r="Q295" s="216">
        <v>0.00012</v>
      </c>
      <c r="R295" s="216">
        <f>Q295*H295</f>
        <v>0.00012</v>
      </c>
      <c r="S295" s="216">
        <v>0</v>
      </c>
      <c r="T295" s="217">
        <f>S295*H295</f>
        <v>0</v>
      </c>
      <c r="U295" s="41"/>
      <c r="V295" s="41"/>
      <c r="W295" s="41"/>
      <c r="X295" s="41"/>
      <c r="Y295" s="41"/>
      <c r="Z295" s="41"/>
      <c r="AA295" s="41"/>
      <c r="AB295" s="41"/>
      <c r="AC295" s="41"/>
      <c r="AD295" s="41"/>
      <c r="AE295" s="41"/>
      <c r="AR295" s="218" t="s">
        <v>342</v>
      </c>
      <c r="AT295" s="218" t="s">
        <v>144</v>
      </c>
      <c r="AU295" s="218" t="s">
        <v>130</v>
      </c>
      <c r="AY295" s="20" t="s">
        <v>125</v>
      </c>
      <c r="BE295" s="219">
        <f>IF(N295="základní",J295,0)</f>
        <v>0</v>
      </c>
      <c r="BF295" s="219">
        <f>IF(N295="snížená",J295,0)</f>
        <v>0</v>
      </c>
      <c r="BG295" s="219">
        <f>IF(N295="zákl. přenesená",J295,0)</f>
        <v>0</v>
      </c>
      <c r="BH295" s="219">
        <f>IF(N295="sníž. přenesená",J295,0)</f>
        <v>0</v>
      </c>
      <c r="BI295" s="219">
        <f>IF(N295="nulová",J295,0)</f>
        <v>0</v>
      </c>
      <c r="BJ295" s="20" t="s">
        <v>130</v>
      </c>
      <c r="BK295" s="219">
        <f>ROUND(I295*H295,2)</f>
        <v>0</v>
      </c>
      <c r="BL295" s="20" t="s">
        <v>232</v>
      </c>
      <c r="BM295" s="218" t="s">
        <v>422</v>
      </c>
    </row>
    <row r="296" s="13" customFormat="1">
      <c r="A296" s="13"/>
      <c r="B296" s="220"/>
      <c r="C296" s="221"/>
      <c r="D296" s="222" t="s">
        <v>138</v>
      </c>
      <c r="E296" s="223" t="s">
        <v>19</v>
      </c>
      <c r="F296" s="224" t="s">
        <v>423</v>
      </c>
      <c r="G296" s="221"/>
      <c r="H296" s="225">
        <v>1</v>
      </c>
      <c r="I296" s="226"/>
      <c r="J296" s="221"/>
      <c r="K296" s="221"/>
      <c r="L296" s="227"/>
      <c r="M296" s="228"/>
      <c r="N296" s="229"/>
      <c r="O296" s="229"/>
      <c r="P296" s="229"/>
      <c r="Q296" s="229"/>
      <c r="R296" s="229"/>
      <c r="S296" s="229"/>
      <c r="T296" s="230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1" t="s">
        <v>138</v>
      </c>
      <c r="AU296" s="231" t="s">
        <v>130</v>
      </c>
      <c r="AV296" s="13" t="s">
        <v>130</v>
      </c>
      <c r="AW296" s="13" t="s">
        <v>37</v>
      </c>
      <c r="AX296" s="13" t="s">
        <v>83</v>
      </c>
      <c r="AY296" s="231" t="s">
        <v>125</v>
      </c>
    </row>
    <row r="297" s="2" customFormat="1" ht="37.8" customHeight="1">
      <c r="A297" s="41"/>
      <c r="B297" s="42"/>
      <c r="C297" s="243" t="s">
        <v>424</v>
      </c>
      <c r="D297" s="243" t="s">
        <v>144</v>
      </c>
      <c r="E297" s="244" t="s">
        <v>425</v>
      </c>
      <c r="F297" s="245" t="s">
        <v>426</v>
      </c>
      <c r="G297" s="246" t="s">
        <v>134</v>
      </c>
      <c r="H297" s="247">
        <v>8.4100000000000001</v>
      </c>
      <c r="I297" s="248"/>
      <c r="J297" s="249">
        <f>ROUND(I297*H297,2)</f>
        <v>0</v>
      </c>
      <c r="K297" s="245" t="s">
        <v>19</v>
      </c>
      <c r="L297" s="250"/>
      <c r="M297" s="251" t="s">
        <v>19</v>
      </c>
      <c r="N297" s="252" t="s">
        <v>47</v>
      </c>
      <c r="O297" s="87"/>
      <c r="P297" s="216">
        <f>O297*H297</f>
        <v>0</v>
      </c>
      <c r="Q297" s="216">
        <v>0.00012</v>
      </c>
      <c r="R297" s="216">
        <f>Q297*H297</f>
        <v>0.0010092</v>
      </c>
      <c r="S297" s="216">
        <v>0</v>
      </c>
      <c r="T297" s="217">
        <f>S297*H297</f>
        <v>0</v>
      </c>
      <c r="U297" s="41"/>
      <c r="V297" s="41"/>
      <c r="W297" s="41"/>
      <c r="X297" s="41"/>
      <c r="Y297" s="41"/>
      <c r="Z297" s="41"/>
      <c r="AA297" s="41"/>
      <c r="AB297" s="41"/>
      <c r="AC297" s="41"/>
      <c r="AD297" s="41"/>
      <c r="AE297" s="41"/>
      <c r="AR297" s="218" t="s">
        <v>342</v>
      </c>
      <c r="AT297" s="218" t="s">
        <v>144</v>
      </c>
      <c r="AU297" s="218" t="s">
        <v>130</v>
      </c>
      <c r="AY297" s="20" t="s">
        <v>125</v>
      </c>
      <c r="BE297" s="219">
        <f>IF(N297="základní",J297,0)</f>
        <v>0</v>
      </c>
      <c r="BF297" s="219">
        <f>IF(N297="snížená",J297,0)</f>
        <v>0</v>
      </c>
      <c r="BG297" s="219">
        <f>IF(N297="zákl. přenesená",J297,0)</f>
        <v>0</v>
      </c>
      <c r="BH297" s="219">
        <f>IF(N297="sníž. přenesená",J297,0)</f>
        <v>0</v>
      </c>
      <c r="BI297" s="219">
        <f>IF(N297="nulová",J297,0)</f>
        <v>0</v>
      </c>
      <c r="BJ297" s="20" t="s">
        <v>130</v>
      </c>
      <c r="BK297" s="219">
        <f>ROUND(I297*H297,2)</f>
        <v>0</v>
      </c>
      <c r="BL297" s="20" t="s">
        <v>232</v>
      </c>
      <c r="BM297" s="218" t="s">
        <v>427</v>
      </c>
    </row>
    <row r="298" s="13" customFormat="1">
      <c r="A298" s="13"/>
      <c r="B298" s="220"/>
      <c r="C298" s="221"/>
      <c r="D298" s="222" t="s">
        <v>138</v>
      </c>
      <c r="E298" s="223" t="s">
        <v>19</v>
      </c>
      <c r="F298" s="224" t="s">
        <v>385</v>
      </c>
      <c r="G298" s="221"/>
      <c r="H298" s="225">
        <v>4.6500000000000004</v>
      </c>
      <c r="I298" s="226"/>
      <c r="J298" s="221"/>
      <c r="K298" s="221"/>
      <c r="L298" s="227"/>
      <c r="M298" s="228"/>
      <c r="N298" s="229"/>
      <c r="O298" s="229"/>
      <c r="P298" s="229"/>
      <c r="Q298" s="229"/>
      <c r="R298" s="229"/>
      <c r="S298" s="229"/>
      <c r="T298" s="230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1" t="s">
        <v>138</v>
      </c>
      <c r="AU298" s="231" t="s">
        <v>130</v>
      </c>
      <c r="AV298" s="13" t="s">
        <v>130</v>
      </c>
      <c r="AW298" s="13" t="s">
        <v>37</v>
      </c>
      <c r="AX298" s="13" t="s">
        <v>75</v>
      </c>
      <c r="AY298" s="231" t="s">
        <v>125</v>
      </c>
    </row>
    <row r="299" s="13" customFormat="1">
      <c r="A299" s="13"/>
      <c r="B299" s="220"/>
      <c r="C299" s="221"/>
      <c r="D299" s="222" t="s">
        <v>138</v>
      </c>
      <c r="E299" s="223" t="s">
        <v>19</v>
      </c>
      <c r="F299" s="224" t="s">
        <v>386</v>
      </c>
      <c r="G299" s="221"/>
      <c r="H299" s="225">
        <v>3.7599999999999998</v>
      </c>
      <c r="I299" s="226"/>
      <c r="J299" s="221"/>
      <c r="K299" s="221"/>
      <c r="L299" s="227"/>
      <c r="M299" s="228"/>
      <c r="N299" s="229"/>
      <c r="O299" s="229"/>
      <c r="P299" s="229"/>
      <c r="Q299" s="229"/>
      <c r="R299" s="229"/>
      <c r="S299" s="229"/>
      <c r="T299" s="230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1" t="s">
        <v>138</v>
      </c>
      <c r="AU299" s="231" t="s">
        <v>130</v>
      </c>
      <c r="AV299" s="13" t="s">
        <v>130</v>
      </c>
      <c r="AW299" s="13" t="s">
        <v>37</v>
      </c>
      <c r="AX299" s="13" t="s">
        <v>75</v>
      </c>
      <c r="AY299" s="231" t="s">
        <v>125</v>
      </c>
    </row>
    <row r="300" s="14" customFormat="1">
      <c r="A300" s="14"/>
      <c r="B300" s="232"/>
      <c r="C300" s="233"/>
      <c r="D300" s="222" t="s">
        <v>138</v>
      </c>
      <c r="E300" s="234" t="s">
        <v>19</v>
      </c>
      <c r="F300" s="235" t="s">
        <v>143</v>
      </c>
      <c r="G300" s="233"/>
      <c r="H300" s="236">
        <v>8.4100000000000001</v>
      </c>
      <c r="I300" s="237"/>
      <c r="J300" s="233"/>
      <c r="K300" s="233"/>
      <c r="L300" s="238"/>
      <c r="M300" s="239"/>
      <c r="N300" s="240"/>
      <c r="O300" s="240"/>
      <c r="P300" s="240"/>
      <c r="Q300" s="240"/>
      <c r="R300" s="240"/>
      <c r="S300" s="240"/>
      <c r="T300" s="241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42" t="s">
        <v>138</v>
      </c>
      <c r="AU300" s="242" t="s">
        <v>130</v>
      </c>
      <c r="AV300" s="14" t="s">
        <v>135</v>
      </c>
      <c r="AW300" s="14" t="s">
        <v>37</v>
      </c>
      <c r="AX300" s="14" t="s">
        <v>83</v>
      </c>
      <c r="AY300" s="242" t="s">
        <v>125</v>
      </c>
    </row>
    <row r="301" s="2" customFormat="1" ht="37.8" customHeight="1">
      <c r="A301" s="41"/>
      <c r="B301" s="42"/>
      <c r="C301" s="243" t="s">
        <v>428</v>
      </c>
      <c r="D301" s="243" t="s">
        <v>144</v>
      </c>
      <c r="E301" s="244" t="s">
        <v>429</v>
      </c>
      <c r="F301" s="245" t="s">
        <v>430</v>
      </c>
      <c r="G301" s="246" t="s">
        <v>134</v>
      </c>
      <c r="H301" s="247">
        <v>2.9500000000000002</v>
      </c>
      <c r="I301" s="248"/>
      <c r="J301" s="249">
        <f>ROUND(I301*H301,2)</f>
        <v>0</v>
      </c>
      <c r="K301" s="245" t="s">
        <v>19</v>
      </c>
      <c r="L301" s="250"/>
      <c r="M301" s="251" t="s">
        <v>19</v>
      </c>
      <c r="N301" s="252" t="s">
        <v>47</v>
      </c>
      <c r="O301" s="87"/>
      <c r="P301" s="216">
        <f>O301*H301</f>
        <v>0</v>
      </c>
      <c r="Q301" s="216">
        <v>0.00010000000000000001</v>
      </c>
      <c r="R301" s="216">
        <f>Q301*H301</f>
        <v>0.00029500000000000001</v>
      </c>
      <c r="S301" s="216">
        <v>0</v>
      </c>
      <c r="T301" s="217">
        <f>S301*H301</f>
        <v>0</v>
      </c>
      <c r="U301" s="41"/>
      <c r="V301" s="41"/>
      <c r="W301" s="41"/>
      <c r="X301" s="41"/>
      <c r="Y301" s="41"/>
      <c r="Z301" s="41"/>
      <c r="AA301" s="41"/>
      <c r="AB301" s="41"/>
      <c r="AC301" s="41"/>
      <c r="AD301" s="41"/>
      <c r="AE301" s="41"/>
      <c r="AR301" s="218" t="s">
        <v>342</v>
      </c>
      <c r="AT301" s="218" t="s">
        <v>144</v>
      </c>
      <c r="AU301" s="218" t="s">
        <v>130</v>
      </c>
      <c r="AY301" s="20" t="s">
        <v>125</v>
      </c>
      <c r="BE301" s="219">
        <f>IF(N301="základní",J301,0)</f>
        <v>0</v>
      </c>
      <c r="BF301" s="219">
        <f>IF(N301="snížená",J301,0)</f>
        <v>0</v>
      </c>
      <c r="BG301" s="219">
        <f>IF(N301="zákl. přenesená",J301,0)</f>
        <v>0</v>
      </c>
      <c r="BH301" s="219">
        <f>IF(N301="sníž. přenesená",J301,0)</f>
        <v>0</v>
      </c>
      <c r="BI301" s="219">
        <f>IF(N301="nulová",J301,0)</f>
        <v>0</v>
      </c>
      <c r="BJ301" s="20" t="s">
        <v>130</v>
      </c>
      <c r="BK301" s="219">
        <f>ROUND(I301*H301,2)</f>
        <v>0</v>
      </c>
      <c r="BL301" s="20" t="s">
        <v>232</v>
      </c>
      <c r="BM301" s="218" t="s">
        <v>431</v>
      </c>
    </row>
    <row r="302" s="13" customFormat="1">
      <c r="A302" s="13"/>
      <c r="B302" s="220"/>
      <c r="C302" s="221"/>
      <c r="D302" s="222" t="s">
        <v>138</v>
      </c>
      <c r="E302" s="223" t="s">
        <v>19</v>
      </c>
      <c r="F302" s="224" t="s">
        <v>387</v>
      </c>
      <c r="G302" s="221"/>
      <c r="H302" s="225">
        <v>1.95</v>
      </c>
      <c r="I302" s="226"/>
      <c r="J302" s="221"/>
      <c r="K302" s="221"/>
      <c r="L302" s="227"/>
      <c r="M302" s="228"/>
      <c r="N302" s="229"/>
      <c r="O302" s="229"/>
      <c r="P302" s="229"/>
      <c r="Q302" s="229"/>
      <c r="R302" s="229"/>
      <c r="S302" s="229"/>
      <c r="T302" s="230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1" t="s">
        <v>138</v>
      </c>
      <c r="AU302" s="231" t="s">
        <v>130</v>
      </c>
      <c r="AV302" s="13" t="s">
        <v>130</v>
      </c>
      <c r="AW302" s="13" t="s">
        <v>37</v>
      </c>
      <c r="AX302" s="13" t="s">
        <v>75</v>
      </c>
      <c r="AY302" s="231" t="s">
        <v>125</v>
      </c>
    </row>
    <row r="303" s="13" customFormat="1">
      <c r="A303" s="13"/>
      <c r="B303" s="220"/>
      <c r="C303" s="221"/>
      <c r="D303" s="222" t="s">
        <v>138</v>
      </c>
      <c r="E303" s="223" t="s">
        <v>19</v>
      </c>
      <c r="F303" s="224" t="s">
        <v>388</v>
      </c>
      <c r="G303" s="221"/>
      <c r="H303" s="225">
        <v>1</v>
      </c>
      <c r="I303" s="226"/>
      <c r="J303" s="221"/>
      <c r="K303" s="221"/>
      <c r="L303" s="227"/>
      <c r="M303" s="228"/>
      <c r="N303" s="229"/>
      <c r="O303" s="229"/>
      <c r="P303" s="229"/>
      <c r="Q303" s="229"/>
      <c r="R303" s="229"/>
      <c r="S303" s="229"/>
      <c r="T303" s="230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1" t="s">
        <v>138</v>
      </c>
      <c r="AU303" s="231" t="s">
        <v>130</v>
      </c>
      <c r="AV303" s="13" t="s">
        <v>130</v>
      </c>
      <c r="AW303" s="13" t="s">
        <v>37</v>
      </c>
      <c r="AX303" s="13" t="s">
        <v>75</v>
      </c>
      <c r="AY303" s="231" t="s">
        <v>125</v>
      </c>
    </row>
    <row r="304" s="14" customFormat="1">
      <c r="A304" s="14"/>
      <c r="B304" s="232"/>
      <c r="C304" s="233"/>
      <c r="D304" s="222" t="s">
        <v>138</v>
      </c>
      <c r="E304" s="234" t="s">
        <v>19</v>
      </c>
      <c r="F304" s="235" t="s">
        <v>143</v>
      </c>
      <c r="G304" s="233"/>
      <c r="H304" s="236">
        <v>2.9500000000000002</v>
      </c>
      <c r="I304" s="237"/>
      <c r="J304" s="233"/>
      <c r="K304" s="233"/>
      <c r="L304" s="238"/>
      <c r="M304" s="239"/>
      <c r="N304" s="240"/>
      <c r="O304" s="240"/>
      <c r="P304" s="240"/>
      <c r="Q304" s="240"/>
      <c r="R304" s="240"/>
      <c r="S304" s="240"/>
      <c r="T304" s="241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42" t="s">
        <v>138</v>
      </c>
      <c r="AU304" s="242" t="s">
        <v>130</v>
      </c>
      <c r="AV304" s="14" t="s">
        <v>135</v>
      </c>
      <c r="AW304" s="14" t="s">
        <v>37</v>
      </c>
      <c r="AX304" s="14" t="s">
        <v>83</v>
      </c>
      <c r="AY304" s="242" t="s">
        <v>125</v>
      </c>
    </row>
    <row r="305" s="2" customFormat="1" ht="33" customHeight="1">
      <c r="A305" s="41"/>
      <c r="B305" s="42"/>
      <c r="C305" s="207" t="s">
        <v>432</v>
      </c>
      <c r="D305" s="207" t="s">
        <v>131</v>
      </c>
      <c r="E305" s="208" t="s">
        <v>433</v>
      </c>
      <c r="F305" s="209" t="s">
        <v>434</v>
      </c>
      <c r="G305" s="210" t="s">
        <v>295</v>
      </c>
      <c r="H305" s="211">
        <v>0.0040000000000000001</v>
      </c>
      <c r="I305" s="212"/>
      <c r="J305" s="213">
        <f>ROUND(I305*H305,2)</f>
        <v>0</v>
      </c>
      <c r="K305" s="209" t="s">
        <v>148</v>
      </c>
      <c r="L305" s="47"/>
      <c r="M305" s="214" t="s">
        <v>19</v>
      </c>
      <c r="N305" s="215" t="s">
        <v>47</v>
      </c>
      <c r="O305" s="87"/>
      <c r="P305" s="216">
        <f>O305*H305</f>
        <v>0</v>
      </c>
      <c r="Q305" s="216">
        <v>0</v>
      </c>
      <c r="R305" s="216">
        <f>Q305*H305</f>
        <v>0</v>
      </c>
      <c r="S305" s="216">
        <v>0</v>
      </c>
      <c r="T305" s="217">
        <f>S305*H305</f>
        <v>0</v>
      </c>
      <c r="U305" s="41"/>
      <c r="V305" s="41"/>
      <c r="W305" s="41"/>
      <c r="X305" s="41"/>
      <c r="Y305" s="41"/>
      <c r="Z305" s="41"/>
      <c r="AA305" s="41"/>
      <c r="AB305" s="41"/>
      <c r="AC305" s="41"/>
      <c r="AD305" s="41"/>
      <c r="AE305" s="41"/>
      <c r="AR305" s="218" t="s">
        <v>232</v>
      </c>
      <c r="AT305" s="218" t="s">
        <v>131</v>
      </c>
      <c r="AU305" s="218" t="s">
        <v>130</v>
      </c>
      <c r="AY305" s="20" t="s">
        <v>125</v>
      </c>
      <c r="BE305" s="219">
        <f>IF(N305="základní",J305,0)</f>
        <v>0</v>
      </c>
      <c r="BF305" s="219">
        <f>IF(N305="snížená",J305,0)</f>
        <v>0</v>
      </c>
      <c r="BG305" s="219">
        <f>IF(N305="zákl. přenesená",J305,0)</f>
        <v>0</v>
      </c>
      <c r="BH305" s="219">
        <f>IF(N305="sníž. přenesená",J305,0)</f>
        <v>0</v>
      </c>
      <c r="BI305" s="219">
        <f>IF(N305="nulová",J305,0)</f>
        <v>0</v>
      </c>
      <c r="BJ305" s="20" t="s">
        <v>130</v>
      </c>
      <c r="BK305" s="219">
        <f>ROUND(I305*H305,2)</f>
        <v>0</v>
      </c>
      <c r="BL305" s="20" t="s">
        <v>232</v>
      </c>
      <c r="BM305" s="218" t="s">
        <v>435</v>
      </c>
    </row>
    <row r="306" s="2" customFormat="1">
      <c r="A306" s="41"/>
      <c r="B306" s="42"/>
      <c r="C306" s="43"/>
      <c r="D306" s="253" t="s">
        <v>163</v>
      </c>
      <c r="E306" s="43"/>
      <c r="F306" s="254" t="s">
        <v>436</v>
      </c>
      <c r="G306" s="43"/>
      <c r="H306" s="43"/>
      <c r="I306" s="255"/>
      <c r="J306" s="43"/>
      <c r="K306" s="43"/>
      <c r="L306" s="47"/>
      <c r="M306" s="256"/>
      <c r="N306" s="257"/>
      <c r="O306" s="87"/>
      <c r="P306" s="87"/>
      <c r="Q306" s="87"/>
      <c r="R306" s="87"/>
      <c r="S306" s="87"/>
      <c r="T306" s="88"/>
      <c r="U306" s="41"/>
      <c r="V306" s="41"/>
      <c r="W306" s="41"/>
      <c r="X306" s="41"/>
      <c r="Y306" s="41"/>
      <c r="Z306" s="41"/>
      <c r="AA306" s="41"/>
      <c r="AB306" s="41"/>
      <c r="AC306" s="41"/>
      <c r="AD306" s="41"/>
      <c r="AE306" s="41"/>
      <c r="AT306" s="20" t="s">
        <v>163</v>
      </c>
      <c r="AU306" s="20" t="s">
        <v>130</v>
      </c>
    </row>
    <row r="307" s="12" customFormat="1" ht="22.8" customHeight="1">
      <c r="A307" s="12"/>
      <c r="B307" s="191"/>
      <c r="C307" s="192"/>
      <c r="D307" s="193" t="s">
        <v>74</v>
      </c>
      <c r="E307" s="205" t="s">
        <v>437</v>
      </c>
      <c r="F307" s="205" t="s">
        <v>438</v>
      </c>
      <c r="G307" s="192"/>
      <c r="H307" s="192"/>
      <c r="I307" s="195"/>
      <c r="J307" s="206">
        <f>BK307</f>
        <v>0</v>
      </c>
      <c r="K307" s="192"/>
      <c r="L307" s="197"/>
      <c r="M307" s="198"/>
      <c r="N307" s="199"/>
      <c r="O307" s="199"/>
      <c r="P307" s="200">
        <f>SUM(P308:P345)</f>
        <v>0</v>
      </c>
      <c r="Q307" s="199"/>
      <c r="R307" s="200">
        <f>SUM(R308:R345)</f>
        <v>0.038887999999999999</v>
      </c>
      <c r="S307" s="199"/>
      <c r="T307" s="201">
        <f>SUM(T308:T345)</f>
        <v>0.056799999999999996</v>
      </c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R307" s="202" t="s">
        <v>130</v>
      </c>
      <c r="AT307" s="203" t="s">
        <v>74</v>
      </c>
      <c r="AU307" s="203" t="s">
        <v>83</v>
      </c>
      <c r="AY307" s="202" t="s">
        <v>125</v>
      </c>
      <c r="BK307" s="204">
        <f>SUM(BK308:BK345)</f>
        <v>0</v>
      </c>
    </row>
    <row r="308" s="2" customFormat="1" ht="16.5" customHeight="1">
      <c r="A308" s="41"/>
      <c r="B308" s="42"/>
      <c r="C308" s="207" t="s">
        <v>439</v>
      </c>
      <c r="D308" s="207" t="s">
        <v>131</v>
      </c>
      <c r="E308" s="208" t="s">
        <v>440</v>
      </c>
      <c r="F308" s="209" t="s">
        <v>441</v>
      </c>
      <c r="G308" s="210" t="s">
        <v>134</v>
      </c>
      <c r="H308" s="211">
        <v>11.359999999999999</v>
      </c>
      <c r="I308" s="212"/>
      <c r="J308" s="213">
        <f>ROUND(I308*H308,2)</f>
        <v>0</v>
      </c>
      <c r="K308" s="209" t="s">
        <v>148</v>
      </c>
      <c r="L308" s="47"/>
      <c r="M308" s="214" t="s">
        <v>19</v>
      </c>
      <c r="N308" s="215" t="s">
        <v>47</v>
      </c>
      <c r="O308" s="87"/>
      <c r="P308" s="216">
        <f>O308*H308</f>
        <v>0</v>
      </c>
      <c r="Q308" s="216">
        <v>0</v>
      </c>
      <c r="R308" s="216">
        <f>Q308*H308</f>
        <v>0</v>
      </c>
      <c r="S308" s="216">
        <v>0.0050000000000000001</v>
      </c>
      <c r="T308" s="217">
        <f>S308*H308</f>
        <v>0.056799999999999996</v>
      </c>
      <c r="U308" s="41"/>
      <c r="V308" s="41"/>
      <c r="W308" s="41"/>
      <c r="X308" s="41"/>
      <c r="Y308" s="41"/>
      <c r="Z308" s="41"/>
      <c r="AA308" s="41"/>
      <c r="AB308" s="41"/>
      <c r="AC308" s="41"/>
      <c r="AD308" s="41"/>
      <c r="AE308" s="41"/>
      <c r="AR308" s="218" t="s">
        <v>232</v>
      </c>
      <c r="AT308" s="218" t="s">
        <v>131</v>
      </c>
      <c r="AU308" s="218" t="s">
        <v>130</v>
      </c>
      <c r="AY308" s="20" t="s">
        <v>125</v>
      </c>
      <c r="BE308" s="219">
        <f>IF(N308="základní",J308,0)</f>
        <v>0</v>
      </c>
      <c r="BF308" s="219">
        <f>IF(N308="snížená",J308,0)</f>
        <v>0</v>
      </c>
      <c r="BG308" s="219">
        <f>IF(N308="zákl. přenesená",J308,0)</f>
        <v>0</v>
      </c>
      <c r="BH308" s="219">
        <f>IF(N308="sníž. přenesená",J308,0)</f>
        <v>0</v>
      </c>
      <c r="BI308" s="219">
        <f>IF(N308="nulová",J308,0)</f>
        <v>0</v>
      </c>
      <c r="BJ308" s="20" t="s">
        <v>130</v>
      </c>
      <c r="BK308" s="219">
        <f>ROUND(I308*H308,2)</f>
        <v>0</v>
      </c>
      <c r="BL308" s="20" t="s">
        <v>232</v>
      </c>
      <c r="BM308" s="218" t="s">
        <v>442</v>
      </c>
    </row>
    <row r="309" s="2" customFormat="1">
      <c r="A309" s="41"/>
      <c r="B309" s="42"/>
      <c r="C309" s="43"/>
      <c r="D309" s="253" t="s">
        <v>163</v>
      </c>
      <c r="E309" s="43"/>
      <c r="F309" s="254" t="s">
        <v>443</v>
      </c>
      <c r="G309" s="43"/>
      <c r="H309" s="43"/>
      <c r="I309" s="255"/>
      <c r="J309" s="43"/>
      <c r="K309" s="43"/>
      <c r="L309" s="47"/>
      <c r="M309" s="256"/>
      <c r="N309" s="257"/>
      <c r="O309" s="87"/>
      <c r="P309" s="87"/>
      <c r="Q309" s="87"/>
      <c r="R309" s="87"/>
      <c r="S309" s="87"/>
      <c r="T309" s="88"/>
      <c r="U309" s="41"/>
      <c r="V309" s="41"/>
      <c r="W309" s="41"/>
      <c r="X309" s="41"/>
      <c r="Y309" s="41"/>
      <c r="Z309" s="41"/>
      <c r="AA309" s="41"/>
      <c r="AB309" s="41"/>
      <c r="AC309" s="41"/>
      <c r="AD309" s="41"/>
      <c r="AE309" s="41"/>
      <c r="AT309" s="20" t="s">
        <v>163</v>
      </c>
      <c r="AU309" s="20" t="s">
        <v>130</v>
      </c>
    </row>
    <row r="310" s="13" customFormat="1">
      <c r="A310" s="13"/>
      <c r="B310" s="220"/>
      <c r="C310" s="221"/>
      <c r="D310" s="222" t="s">
        <v>138</v>
      </c>
      <c r="E310" s="223" t="s">
        <v>19</v>
      </c>
      <c r="F310" s="224" t="s">
        <v>444</v>
      </c>
      <c r="G310" s="221"/>
      <c r="H310" s="225">
        <v>4.6500000000000004</v>
      </c>
      <c r="I310" s="226"/>
      <c r="J310" s="221"/>
      <c r="K310" s="221"/>
      <c r="L310" s="227"/>
      <c r="M310" s="228"/>
      <c r="N310" s="229"/>
      <c r="O310" s="229"/>
      <c r="P310" s="229"/>
      <c r="Q310" s="229"/>
      <c r="R310" s="229"/>
      <c r="S310" s="229"/>
      <c r="T310" s="230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1" t="s">
        <v>138</v>
      </c>
      <c r="AU310" s="231" t="s">
        <v>130</v>
      </c>
      <c r="AV310" s="13" t="s">
        <v>130</v>
      </c>
      <c r="AW310" s="13" t="s">
        <v>37</v>
      </c>
      <c r="AX310" s="13" t="s">
        <v>75</v>
      </c>
      <c r="AY310" s="231" t="s">
        <v>125</v>
      </c>
    </row>
    <row r="311" s="13" customFormat="1">
      <c r="A311" s="13"/>
      <c r="B311" s="220"/>
      <c r="C311" s="221"/>
      <c r="D311" s="222" t="s">
        <v>138</v>
      </c>
      <c r="E311" s="223" t="s">
        <v>19</v>
      </c>
      <c r="F311" s="224" t="s">
        <v>445</v>
      </c>
      <c r="G311" s="221"/>
      <c r="H311" s="225">
        <v>3.7599999999999998</v>
      </c>
      <c r="I311" s="226"/>
      <c r="J311" s="221"/>
      <c r="K311" s="221"/>
      <c r="L311" s="227"/>
      <c r="M311" s="228"/>
      <c r="N311" s="229"/>
      <c r="O311" s="229"/>
      <c r="P311" s="229"/>
      <c r="Q311" s="229"/>
      <c r="R311" s="229"/>
      <c r="S311" s="229"/>
      <c r="T311" s="230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31" t="s">
        <v>138</v>
      </c>
      <c r="AU311" s="231" t="s">
        <v>130</v>
      </c>
      <c r="AV311" s="13" t="s">
        <v>130</v>
      </c>
      <c r="AW311" s="13" t="s">
        <v>37</v>
      </c>
      <c r="AX311" s="13" t="s">
        <v>75</v>
      </c>
      <c r="AY311" s="231" t="s">
        <v>125</v>
      </c>
    </row>
    <row r="312" s="13" customFormat="1">
      <c r="A312" s="13"/>
      <c r="B312" s="220"/>
      <c r="C312" s="221"/>
      <c r="D312" s="222" t="s">
        <v>138</v>
      </c>
      <c r="E312" s="223" t="s">
        <v>19</v>
      </c>
      <c r="F312" s="224" t="s">
        <v>446</v>
      </c>
      <c r="G312" s="221"/>
      <c r="H312" s="225">
        <v>1.95</v>
      </c>
      <c r="I312" s="226"/>
      <c r="J312" s="221"/>
      <c r="K312" s="221"/>
      <c r="L312" s="227"/>
      <c r="M312" s="228"/>
      <c r="N312" s="229"/>
      <c r="O312" s="229"/>
      <c r="P312" s="229"/>
      <c r="Q312" s="229"/>
      <c r="R312" s="229"/>
      <c r="S312" s="229"/>
      <c r="T312" s="230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1" t="s">
        <v>138</v>
      </c>
      <c r="AU312" s="231" t="s">
        <v>130</v>
      </c>
      <c r="AV312" s="13" t="s">
        <v>130</v>
      </c>
      <c r="AW312" s="13" t="s">
        <v>37</v>
      </c>
      <c r="AX312" s="13" t="s">
        <v>75</v>
      </c>
      <c r="AY312" s="231" t="s">
        <v>125</v>
      </c>
    </row>
    <row r="313" s="13" customFormat="1">
      <c r="A313" s="13"/>
      <c r="B313" s="220"/>
      <c r="C313" s="221"/>
      <c r="D313" s="222" t="s">
        <v>138</v>
      </c>
      <c r="E313" s="223" t="s">
        <v>19</v>
      </c>
      <c r="F313" s="224" t="s">
        <v>447</v>
      </c>
      <c r="G313" s="221"/>
      <c r="H313" s="225">
        <v>1</v>
      </c>
      <c r="I313" s="226"/>
      <c r="J313" s="221"/>
      <c r="K313" s="221"/>
      <c r="L313" s="227"/>
      <c r="M313" s="228"/>
      <c r="N313" s="229"/>
      <c r="O313" s="229"/>
      <c r="P313" s="229"/>
      <c r="Q313" s="229"/>
      <c r="R313" s="229"/>
      <c r="S313" s="229"/>
      <c r="T313" s="230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1" t="s">
        <v>138</v>
      </c>
      <c r="AU313" s="231" t="s">
        <v>130</v>
      </c>
      <c r="AV313" s="13" t="s">
        <v>130</v>
      </c>
      <c r="AW313" s="13" t="s">
        <v>37</v>
      </c>
      <c r="AX313" s="13" t="s">
        <v>75</v>
      </c>
      <c r="AY313" s="231" t="s">
        <v>125</v>
      </c>
    </row>
    <row r="314" s="14" customFormat="1">
      <c r="A314" s="14"/>
      <c r="B314" s="232"/>
      <c r="C314" s="233"/>
      <c r="D314" s="222" t="s">
        <v>138</v>
      </c>
      <c r="E314" s="234" t="s">
        <v>19</v>
      </c>
      <c r="F314" s="235" t="s">
        <v>143</v>
      </c>
      <c r="G314" s="233"/>
      <c r="H314" s="236">
        <v>11.359999999999999</v>
      </c>
      <c r="I314" s="237"/>
      <c r="J314" s="233"/>
      <c r="K314" s="233"/>
      <c r="L314" s="238"/>
      <c r="M314" s="239"/>
      <c r="N314" s="240"/>
      <c r="O314" s="240"/>
      <c r="P314" s="240"/>
      <c r="Q314" s="240"/>
      <c r="R314" s="240"/>
      <c r="S314" s="240"/>
      <c r="T314" s="241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42" t="s">
        <v>138</v>
      </c>
      <c r="AU314" s="242" t="s">
        <v>130</v>
      </c>
      <c r="AV314" s="14" t="s">
        <v>135</v>
      </c>
      <c r="AW314" s="14" t="s">
        <v>37</v>
      </c>
      <c r="AX314" s="14" t="s">
        <v>83</v>
      </c>
      <c r="AY314" s="242" t="s">
        <v>125</v>
      </c>
    </row>
    <row r="315" s="2" customFormat="1" ht="21.75" customHeight="1">
      <c r="A315" s="41"/>
      <c r="B315" s="42"/>
      <c r="C315" s="207" t="s">
        <v>448</v>
      </c>
      <c r="D315" s="207" t="s">
        <v>131</v>
      </c>
      <c r="E315" s="208" t="s">
        <v>449</v>
      </c>
      <c r="F315" s="209" t="s">
        <v>450</v>
      </c>
      <c r="G315" s="210" t="s">
        <v>134</v>
      </c>
      <c r="H315" s="211">
        <v>11.359999999999999</v>
      </c>
      <c r="I315" s="212"/>
      <c r="J315" s="213">
        <f>ROUND(I315*H315,2)</f>
        <v>0</v>
      </c>
      <c r="K315" s="209" t="s">
        <v>148</v>
      </c>
      <c r="L315" s="47"/>
      <c r="M315" s="214" t="s">
        <v>19</v>
      </c>
      <c r="N315" s="215" t="s">
        <v>47</v>
      </c>
      <c r="O315" s="87"/>
      <c r="P315" s="216">
        <f>O315*H315</f>
        <v>0</v>
      </c>
      <c r="Q315" s="216">
        <v>0</v>
      </c>
      <c r="R315" s="216">
        <f>Q315*H315</f>
        <v>0</v>
      </c>
      <c r="S315" s="216">
        <v>0</v>
      </c>
      <c r="T315" s="217">
        <f>S315*H315</f>
        <v>0</v>
      </c>
      <c r="U315" s="41"/>
      <c r="V315" s="41"/>
      <c r="W315" s="41"/>
      <c r="X315" s="41"/>
      <c r="Y315" s="41"/>
      <c r="Z315" s="41"/>
      <c r="AA315" s="41"/>
      <c r="AB315" s="41"/>
      <c r="AC315" s="41"/>
      <c r="AD315" s="41"/>
      <c r="AE315" s="41"/>
      <c r="AR315" s="218" t="s">
        <v>232</v>
      </c>
      <c r="AT315" s="218" t="s">
        <v>131</v>
      </c>
      <c r="AU315" s="218" t="s">
        <v>130</v>
      </c>
      <c r="AY315" s="20" t="s">
        <v>125</v>
      </c>
      <c r="BE315" s="219">
        <f>IF(N315="základní",J315,0)</f>
        <v>0</v>
      </c>
      <c r="BF315" s="219">
        <f>IF(N315="snížená",J315,0)</f>
        <v>0</v>
      </c>
      <c r="BG315" s="219">
        <f>IF(N315="zákl. přenesená",J315,0)</f>
        <v>0</v>
      </c>
      <c r="BH315" s="219">
        <f>IF(N315="sníž. přenesená",J315,0)</f>
        <v>0</v>
      </c>
      <c r="BI315" s="219">
        <f>IF(N315="nulová",J315,0)</f>
        <v>0</v>
      </c>
      <c r="BJ315" s="20" t="s">
        <v>130</v>
      </c>
      <c r="BK315" s="219">
        <f>ROUND(I315*H315,2)</f>
        <v>0</v>
      </c>
      <c r="BL315" s="20" t="s">
        <v>232</v>
      </c>
      <c r="BM315" s="218" t="s">
        <v>451</v>
      </c>
    </row>
    <row r="316" s="2" customFormat="1">
      <c r="A316" s="41"/>
      <c r="B316" s="42"/>
      <c r="C316" s="43"/>
      <c r="D316" s="253" t="s">
        <v>163</v>
      </c>
      <c r="E316" s="43"/>
      <c r="F316" s="254" t="s">
        <v>452</v>
      </c>
      <c r="G316" s="43"/>
      <c r="H316" s="43"/>
      <c r="I316" s="255"/>
      <c r="J316" s="43"/>
      <c r="K316" s="43"/>
      <c r="L316" s="47"/>
      <c r="M316" s="256"/>
      <c r="N316" s="257"/>
      <c r="O316" s="87"/>
      <c r="P316" s="87"/>
      <c r="Q316" s="87"/>
      <c r="R316" s="87"/>
      <c r="S316" s="87"/>
      <c r="T316" s="88"/>
      <c r="U316" s="41"/>
      <c r="V316" s="41"/>
      <c r="W316" s="41"/>
      <c r="X316" s="41"/>
      <c r="Y316" s="41"/>
      <c r="Z316" s="41"/>
      <c r="AA316" s="41"/>
      <c r="AB316" s="41"/>
      <c r="AC316" s="41"/>
      <c r="AD316" s="41"/>
      <c r="AE316" s="41"/>
      <c r="AT316" s="20" t="s">
        <v>163</v>
      </c>
      <c r="AU316" s="20" t="s">
        <v>130</v>
      </c>
    </row>
    <row r="317" s="13" customFormat="1">
      <c r="A317" s="13"/>
      <c r="B317" s="220"/>
      <c r="C317" s="221"/>
      <c r="D317" s="222" t="s">
        <v>138</v>
      </c>
      <c r="E317" s="223" t="s">
        <v>19</v>
      </c>
      <c r="F317" s="224" t="s">
        <v>444</v>
      </c>
      <c r="G317" s="221"/>
      <c r="H317" s="225">
        <v>4.6500000000000004</v>
      </c>
      <c r="I317" s="226"/>
      <c r="J317" s="221"/>
      <c r="K317" s="221"/>
      <c r="L317" s="227"/>
      <c r="M317" s="228"/>
      <c r="N317" s="229"/>
      <c r="O317" s="229"/>
      <c r="P317" s="229"/>
      <c r="Q317" s="229"/>
      <c r="R317" s="229"/>
      <c r="S317" s="229"/>
      <c r="T317" s="230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31" t="s">
        <v>138</v>
      </c>
      <c r="AU317" s="231" t="s">
        <v>130</v>
      </c>
      <c r="AV317" s="13" t="s">
        <v>130</v>
      </c>
      <c r="AW317" s="13" t="s">
        <v>37</v>
      </c>
      <c r="AX317" s="13" t="s">
        <v>75</v>
      </c>
      <c r="AY317" s="231" t="s">
        <v>125</v>
      </c>
    </row>
    <row r="318" s="13" customFormat="1">
      <c r="A318" s="13"/>
      <c r="B318" s="220"/>
      <c r="C318" s="221"/>
      <c r="D318" s="222" t="s">
        <v>138</v>
      </c>
      <c r="E318" s="223" t="s">
        <v>19</v>
      </c>
      <c r="F318" s="224" t="s">
        <v>445</v>
      </c>
      <c r="G318" s="221"/>
      <c r="H318" s="225">
        <v>3.7599999999999998</v>
      </c>
      <c r="I318" s="226"/>
      <c r="J318" s="221"/>
      <c r="K318" s="221"/>
      <c r="L318" s="227"/>
      <c r="M318" s="228"/>
      <c r="N318" s="229"/>
      <c r="O318" s="229"/>
      <c r="P318" s="229"/>
      <c r="Q318" s="229"/>
      <c r="R318" s="229"/>
      <c r="S318" s="229"/>
      <c r="T318" s="230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1" t="s">
        <v>138</v>
      </c>
      <c r="AU318" s="231" t="s">
        <v>130</v>
      </c>
      <c r="AV318" s="13" t="s">
        <v>130</v>
      </c>
      <c r="AW318" s="13" t="s">
        <v>37</v>
      </c>
      <c r="AX318" s="13" t="s">
        <v>75</v>
      </c>
      <c r="AY318" s="231" t="s">
        <v>125</v>
      </c>
    </row>
    <row r="319" s="13" customFormat="1">
      <c r="A319" s="13"/>
      <c r="B319" s="220"/>
      <c r="C319" s="221"/>
      <c r="D319" s="222" t="s">
        <v>138</v>
      </c>
      <c r="E319" s="223" t="s">
        <v>19</v>
      </c>
      <c r="F319" s="224" t="s">
        <v>446</v>
      </c>
      <c r="G319" s="221"/>
      <c r="H319" s="225">
        <v>1.95</v>
      </c>
      <c r="I319" s="226"/>
      <c r="J319" s="221"/>
      <c r="K319" s="221"/>
      <c r="L319" s="227"/>
      <c r="M319" s="228"/>
      <c r="N319" s="229"/>
      <c r="O319" s="229"/>
      <c r="P319" s="229"/>
      <c r="Q319" s="229"/>
      <c r="R319" s="229"/>
      <c r="S319" s="229"/>
      <c r="T319" s="230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31" t="s">
        <v>138</v>
      </c>
      <c r="AU319" s="231" t="s">
        <v>130</v>
      </c>
      <c r="AV319" s="13" t="s">
        <v>130</v>
      </c>
      <c r="AW319" s="13" t="s">
        <v>37</v>
      </c>
      <c r="AX319" s="13" t="s">
        <v>75</v>
      </c>
      <c r="AY319" s="231" t="s">
        <v>125</v>
      </c>
    </row>
    <row r="320" s="13" customFormat="1">
      <c r="A320" s="13"/>
      <c r="B320" s="220"/>
      <c r="C320" s="221"/>
      <c r="D320" s="222" t="s">
        <v>138</v>
      </c>
      <c r="E320" s="223" t="s">
        <v>19</v>
      </c>
      <c r="F320" s="224" t="s">
        <v>447</v>
      </c>
      <c r="G320" s="221"/>
      <c r="H320" s="225">
        <v>1</v>
      </c>
      <c r="I320" s="226"/>
      <c r="J320" s="221"/>
      <c r="K320" s="221"/>
      <c r="L320" s="227"/>
      <c r="M320" s="228"/>
      <c r="N320" s="229"/>
      <c r="O320" s="229"/>
      <c r="P320" s="229"/>
      <c r="Q320" s="229"/>
      <c r="R320" s="229"/>
      <c r="S320" s="229"/>
      <c r="T320" s="230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31" t="s">
        <v>138</v>
      </c>
      <c r="AU320" s="231" t="s">
        <v>130</v>
      </c>
      <c r="AV320" s="13" t="s">
        <v>130</v>
      </c>
      <c r="AW320" s="13" t="s">
        <v>37</v>
      </c>
      <c r="AX320" s="13" t="s">
        <v>75</v>
      </c>
      <c r="AY320" s="231" t="s">
        <v>125</v>
      </c>
    </row>
    <row r="321" s="14" customFormat="1">
      <c r="A321" s="14"/>
      <c r="B321" s="232"/>
      <c r="C321" s="233"/>
      <c r="D321" s="222" t="s">
        <v>138</v>
      </c>
      <c r="E321" s="234" t="s">
        <v>19</v>
      </c>
      <c r="F321" s="235" t="s">
        <v>143</v>
      </c>
      <c r="G321" s="233"/>
      <c r="H321" s="236">
        <v>11.359999999999999</v>
      </c>
      <c r="I321" s="237"/>
      <c r="J321" s="233"/>
      <c r="K321" s="233"/>
      <c r="L321" s="238"/>
      <c r="M321" s="239"/>
      <c r="N321" s="240"/>
      <c r="O321" s="240"/>
      <c r="P321" s="240"/>
      <c r="Q321" s="240"/>
      <c r="R321" s="240"/>
      <c r="S321" s="240"/>
      <c r="T321" s="241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42" t="s">
        <v>138</v>
      </c>
      <c r="AU321" s="242" t="s">
        <v>130</v>
      </c>
      <c r="AV321" s="14" t="s">
        <v>135</v>
      </c>
      <c r="AW321" s="14" t="s">
        <v>37</v>
      </c>
      <c r="AX321" s="14" t="s">
        <v>83</v>
      </c>
      <c r="AY321" s="242" t="s">
        <v>125</v>
      </c>
    </row>
    <row r="322" s="2" customFormat="1" ht="16.5" customHeight="1">
      <c r="A322" s="41"/>
      <c r="B322" s="42"/>
      <c r="C322" s="243" t="s">
        <v>453</v>
      </c>
      <c r="D322" s="243" t="s">
        <v>144</v>
      </c>
      <c r="E322" s="244" t="s">
        <v>454</v>
      </c>
      <c r="F322" s="245" t="s">
        <v>455</v>
      </c>
      <c r="G322" s="246" t="s">
        <v>134</v>
      </c>
      <c r="H322" s="247">
        <v>12.496</v>
      </c>
      <c r="I322" s="248"/>
      <c r="J322" s="249">
        <f>ROUND(I322*H322,2)</f>
        <v>0</v>
      </c>
      <c r="K322" s="245" t="s">
        <v>148</v>
      </c>
      <c r="L322" s="250"/>
      <c r="M322" s="251" t="s">
        <v>19</v>
      </c>
      <c r="N322" s="252" t="s">
        <v>47</v>
      </c>
      <c r="O322" s="87"/>
      <c r="P322" s="216">
        <f>O322*H322</f>
        <v>0</v>
      </c>
      <c r="Q322" s="216">
        <v>0.0030000000000000001</v>
      </c>
      <c r="R322" s="216">
        <f>Q322*H322</f>
        <v>0.037488</v>
      </c>
      <c r="S322" s="216">
        <v>0</v>
      </c>
      <c r="T322" s="217">
        <f>S322*H322</f>
        <v>0</v>
      </c>
      <c r="U322" s="41"/>
      <c r="V322" s="41"/>
      <c r="W322" s="41"/>
      <c r="X322" s="41"/>
      <c r="Y322" s="41"/>
      <c r="Z322" s="41"/>
      <c r="AA322" s="41"/>
      <c r="AB322" s="41"/>
      <c r="AC322" s="41"/>
      <c r="AD322" s="41"/>
      <c r="AE322" s="41"/>
      <c r="AR322" s="218" t="s">
        <v>342</v>
      </c>
      <c r="AT322" s="218" t="s">
        <v>144</v>
      </c>
      <c r="AU322" s="218" t="s">
        <v>130</v>
      </c>
      <c r="AY322" s="20" t="s">
        <v>125</v>
      </c>
      <c r="BE322" s="219">
        <f>IF(N322="základní",J322,0)</f>
        <v>0</v>
      </c>
      <c r="BF322" s="219">
        <f>IF(N322="snížená",J322,0)</f>
        <v>0</v>
      </c>
      <c r="BG322" s="219">
        <f>IF(N322="zákl. přenesená",J322,0)</f>
        <v>0</v>
      </c>
      <c r="BH322" s="219">
        <f>IF(N322="sníž. přenesená",J322,0)</f>
        <v>0</v>
      </c>
      <c r="BI322" s="219">
        <f>IF(N322="nulová",J322,0)</f>
        <v>0</v>
      </c>
      <c r="BJ322" s="20" t="s">
        <v>130</v>
      </c>
      <c r="BK322" s="219">
        <f>ROUND(I322*H322,2)</f>
        <v>0</v>
      </c>
      <c r="BL322" s="20" t="s">
        <v>232</v>
      </c>
      <c r="BM322" s="218" t="s">
        <v>456</v>
      </c>
    </row>
    <row r="323" s="13" customFormat="1">
      <c r="A323" s="13"/>
      <c r="B323" s="220"/>
      <c r="C323" s="221"/>
      <c r="D323" s="222" t="s">
        <v>138</v>
      </c>
      <c r="E323" s="221"/>
      <c r="F323" s="224" t="s">
        <v>457</v>
      </c>
      <c r="G323" s="221"/>
      <c r="H323" s="225">
        <v>12.496</v>
      </c>
      <c r="I323" s="226"/>
      <c r="J323" s="221"/>
      <c r="K323" s="221"/>
      <c r="L323" s="227"/>
      <c r="M323" s="228"/>
      <c r="N323" s="229"/>
      <c r="O323" s="229"/>
      <c r="P323" s="229"/>
      <c r="Q323" s="229"/>
      <c r="R323" s="229"/>
      <c r="S323" s="229"/>
      <c r="T323" s="230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31" t="s">
        <v>138</v>
      </c>
      <c r="AU323" s="231" t="s">
        <v>130</v>
      </c>
      <c r="AV323" s="13" t="s">
        <v>130</v>
      </c>
      <c r="AW323" s="13" t="s">
        <v>4</v>
      </c>
      <c r="AX323" s="13" t="s">
        <v>83</v>
      </c>
      <c r="AY323" s="231" t="s">
        <v>125</v>
      </c>
    </row>
    <row r="324" s="2" customFormat="1" ht="16.5" customHeight="1">
      <c r="A324" s="41"/>
      <c r="B324" s="42"/>
      <c r="C324" s="243" t="s">
        <v>458</v>
      </c>
      <c r="D324" s="243" t="s">
        <v>144</v>
      </c>
      <c r="E324" s="244" t="s">
        <v>459</v>
      </c>
      <c r="F324" s="245" t="s">
        <v>460</v>
      </c>
      <c r="G324" s="246" t="s">
        <v>461</v>
      </c>
      <c r="H324" s="247">
        <v>7</v>
      </c>
      <c r="I324" s="248"/>
      <c r="J324" s="249">
        <f>ROUND(I324*H324,2)</f>
        <v>0</v>
      </c>
      <c r="K324" s="245" t="s">
        <v>148</v>
      </c>
      <c r="L324" s="250"/>
      <c r="M324" s="251" t="s">
        <v>19</v>
      </c>
      <c r="N324" s="252" t="s">
        <v>47</v>
      </c>
      <c r="O324" s="87"/>
      <c r="P324" s="216">
        <f>O324*H324</f>
        <v>0</v>
      </c>
      <c r="Q324" s="216">
        <v>0.00020000000000000001</v>
      </c>
      <c r="R324" s="216">
        <f>Q324*H324</f>
        <v>0.0014</v>
      </c>
      <c r="S324" s="216">
        <v>0</v>
      </c>
      <c r="T324" s="217">
        <f>S324*H324</f>
        <v>0</v>
      </c>
      <c r="U324" s="41"/>
      <c r="V324" s="41"/>
      <c r="W324" s="41"/>
      <c r="X324" s="41"/>
      <c r="Y324" s="41"/>
      <c r="Z324" s="41"/>
      <c r="AA324" s="41"/>
      <c r="AB324" s="41"/>
      <c r="AC324" s="41"/>
      <c r="AD324" s="41"/>
      <c r="AE324" s="41"/>
      <c r="AR324" s="218" t="s">
        <v>342</v>
      </c>
      <c r="AT324" s="218" t="s">
        <v>144</v>
      </c>
      <c r="AU324" s="218" t="s">
        <v>130</v>
      </c>
      <c r="AY324" s="20" t="s">
        <v>125</v>
      </c>
      <c r="BE324" s="219">
        <f>IF(N324="základní",J324,0)</f>
        <v>0</v>
      </c>
      <c r="BF324" s="219">
        <f>IF(N324="snížená",J324,0)</f>
        <v>0</v>
      </c>
      <c r="BG324" s="219">
        <f>IF(N324="zákl. přenesená",J324,0)</f>
        <v>0</v>
      </c>
      <c r="BH324" s="219">
        <f>IF(N324="sníž. přenesená",J324,0)</f>
        <v>0</v>
      </c>
      <c r="BI324" s="219">
        <f>IF(N324="nulová",J324,0)</f>
        <v>0</v>
      </c>
      <c r="BJ324" s="20" t="s">
        <v>130</v>
      </c>
      <c r="BK324" s="219">
        <f>ROUND(I324*H324,2)</f>
        <v>0</v>
      </c>
      <c r="BL324" s="20" t="s">
        <v>232</v>
      </c>
      <c r="BM324" s="218" t="s">
        <v>462</v>
      </c>
    </row>
    <row r="325" s="2" customFormat="1" ht="232.2" customHeight="1">
      <c r="A325" s="41"/>
      <c r="B325" s="42"/>
      <c r="C325" s="243" t="s">
        <v>463</v>
      </c>
      <c r="D325" s="243" t="s">
        <v>144</v>
      </c>
      <c r="E325" s="244" t="s">
        <v>464</v>
      </c>
      <c r="F325" s="245" t="s">
        <v>465</v>
      </c>
      <c r="G325" s="246" t="s">
        <v>345</v>
      </c>
      <c r="H325" s="247">
        <v>1</v>
      </c>
      <c r="I325" s="248"/>
      <c r="J325" s="249">
        <f>ROUND(I325*H325,2)</f>
        <v>0</v>
      </c>
      <c r="K325" s="245" t="s">
        <v>19</v>
      </c>
      <c r="L325" s="250"/>
      <c r="M325" s="251" t="s">
        <v>19</v>
      </c>
      <c r="N325" s="252" t="s">
        <v>47</v>
      </c>
      <c r="O325" s="87"/>
      <c r="P325" s="216">
        <f>O325*H325</f>
        <v>0</v>
      </c>
      <c r="Q325" s="216">
        <v>0</v>
      </c>
      <c r="R325" s="216">
        <f>Q325*H325</f>
        <v>0</v>
      </c>
      <c r="S325" s="216">
        <v>0</v>
      </c>
      <c r="T325" s="217">
        <f>S325*H325</f>
        <v>0</v>
      </c>
      <c r="U325" s="41"/>
      <c r="V325" s="41"/>
      <c r="W325" s="41"/>
      <c r="X325" s="41"/>
      <c r="Y325" s="41"/>
      <c r="Z325" s="41"/>
      <c r="AA325" s="41"/>
      <c r="AB325" s="41"/>
      <c r="AC325" s="41"/>
      <c r="AD325" s="41"/>
      <c r="AE325" s="41"/>
      <c r="AR325" s="218" t="s">
        <v>342</v>
      </c>
      <c r="AT325" s="218" t="s">
        <v>144</v>
      </c>
      <c r="AU325" s="218" t="s">
        <v>130</v>
      </c>
      <c r="AY325" s="20" t="s">
        <v>125</v>
      </c>
      <c r="BE325" s="219">
        <f>IF(N325="základní",J325,0)</f>
        <v>0</v>
      </c>
      <c r="BF325" s="219">
        <f>IF(N325="snížená",J325,0)</f>
        <v>0</v>
      </c>
      <c r="BG325" s="219">
        <f>IF(N325="zákl. přenesená",J325,0)</f>
        <v>0</v>
      </c>
      <c r="BH325" s="219">
        <f>IF(N325="sníž. přenesená",J325,0)</f>
        <v>0</v>
      </c>
      <c r="BI325" s="219">
        <f>IF(N325="nulová",J325,0)</f>
        <v>0</v>
      </c>
      <c r="BJ325" s="20" t="s">
        <v>130</v>
      </c>
      <c r="BK325" s="219">
        <f>ROUND(I325*H325,2)</f>
        <v>0</v>
      </c>
      <c r="BL325" s="20" t="s">
        <v>232</v>
      </c>
      <c r="BM325" s="218" t="s">
        <v>466</v>
      </c>
    </row>
    <row r="326" s="2" customFormat="1" ht="232.2" customHeight="1">
      <c r="A326" s="41"/>
      <c r="B326" s="42"/>
      <c r="C326" s="243" t="s">
        <v>467</v>
      </c>
      <c r="D326" s="243" t="s">
        <v>144</v>
      </c>
      <c r="E326" s="244" t="s">
        <v>468</v>
      </c>
      <c r="F326" s="245" t="s">
        <v>469</v>
      </c>
      <c r="G326" s="246" t="s">
        <v>345</v>
      </c>
      <c r="H326" s="247">
        <v>2</v>
      </c>
      <c r="I326" s="248"/>
      <c r="J326" s="249">
        <f>ROUND(I326*H326,2)</f>
        <v>0</v>
      </c>
      <c r="K326" s="245" t="s">
        <v>19</v>
      </c>
      <c r="L326" s="250"/>
      <c r="M326" s="251" t="s">
        <v>19</v>
      </c>
      <c r="N326" s="252" t="s">
        <v>47</v>
      </c>
      <c r="O326" s="87"/>
      <c r="P326" s="216">
        <f>O326*H326</f>
        <v>0</v>
      </c>
      <c r="Q326" s="216">
        <v>0</v>
      </c>
      <c r="R326" s="216">
        <f>Q326*H326</f>
        <v>0</v>
      </c>
      <c r="S326" s="216">
        <v>0</v>
      </c>
      <c r="T326" s="217">
        <f>S326*H326</f>
        <v>0</v>
      </c>
      <c r="U326" s="41"/>
      <c r="V326" s="41"/>
      <c r="W326" s="41"/>
      <c r="X326" s="41"/>
      <c r="Y326" s="41"/>
      <c r="Z326" s="41"/>
      <c r="AA326" s="41"/>
      <c r="AB326" s="41"/>
      <c r="AC326" s="41"/>
      <c r="AD326" s="41"/>
      <c r="AE326" s="41"/>
      <c r="AR326" s="218" t="s">
        <v>342</v>
      </c>
      <c r="AT326" s="218" t="s">
        <v>144</v>
      </c>
      <c r="AU326" s="218" t="s">
        <v>130</v>
      </c>
      <c r="AY326" s="20" t="s">
        <v>125</v>
      </c>
      <c r="BE326" s="219">
        <f>IF(N326="základní",J326,0)</f>
        <v>0</v>
      </c>
      <c r="BF326" s="219">
        <f>IF(N326="snížená",J326,0)</f>
        <v>0</v>
      </c>
      <c r="BG326" s="219">
        <f>IF(N326="zákl. přenesená",J326,0)</f>
        <v>0</v>
      </c>
      <c r="BH326" s="219">
        <f>IF(N326="sníž. přenesená",J326,0)</f>
        <v>0</v>
      </c>
      <c r="BI326" s="219">
        <f>IF(N326="nulová",J326,0)</f>
        <v>0</v>
      </c>
      <c r="BJ326" s="20" t="s">
        <v>130</v>
      </c>
      <c r="BK326" s="219">
        <f>ROUND(I326*H326,2)</f>
        <v>0</v>
      </c>
      <c r="BL326" s="20" t="s">
        <v>232</v>
      </c>
      <c r="BM326" s="218" t="s">
        <v>470</v>
      </c>
    </row>
    <row r="327" s="2" customFormat="1" ht="232.2" customHeight="1">
      <c r="A327" s="41"/>
      <c r="B327" s="42"/>
      <c r="C327" s="243" t="s">
        <v>471</v>
      </c>
      <c r="D327" s="243" t="s">
        <v>144</v>
      </c>
      <c r="E327" s="244" t="s">
        <v>472</v>
      </c>
      <c r="F327" s="245" t="s">
        <v>473</v>
      </c>
      <c r="G327" s="246" t="s">
        <v>345</v>
      </c>
      <c r="H327" s="247">
        <v>2</v>
      </c>
      <c r="I327" s="248"/>
      <c r="J327" s="249">
        <f>ROUND(I327*H327,2)</f>
        <v>0</v>
      </c>
      <c r="K327" s="245" t="s">
        <v>19</v>
      </c>
      <c r="L327" s="250"/>
      <c r="M327" s="251" t="s">
        <v>19</v>
      </c>
      <c r="N327" s="252" t="s">
        <v>47</v>
      </c>
      <c r="O327" s="87"/>
      <c r="P327" s="216">
        <f>O327*H327</f>
        <v>0</v>
      </c>
      <c r="Q327" s="216">
        <v>0</v>
      </c>
      <c r="R327" s="216">
        <f>Q327*H327</f>
        <v>0</v>
      </c>
      <c r="S327" s="216">
        <v>0</v>
      </c>
      <c r="T327" s="217">
        <f>S327*H327</f>
        <v>0</v>
      </c>
      <c r="U327" s="41"/>
      <c r="V327" s="41"/>
      <c r="W327" s="41"/>
      <c r="X327" s="41"/>
      <c r="Y327" s="41"/>
      <c r="Z327" s="41"/>
      <c r="AA327" s="41"/>
      <c r="AB327" s="41"/>
      <c r="AC327" s="41"/>
      <c r="AD327" s="41"/>
      <c r="AE327" s="41"/>
      <c r="AR327" s="218" t="s">
        <v>342</v>
      </c>
      <c r="AT327" s="218" t="s">
        <v>144</v>
      </c>
      <c r="AU327" s="218" t="s">
        <v>130</v>
      </c>
      <c r="AY327" s="20" t="s">
        <v>125</v>
      </c>
      <c r="BE327" s="219">
        <f>IF(N327="základní",J327,0)</f>
        <v>0</v>
      </c>
      <c r="BF327" s="219">
        <f>IF(N327="snížená",J327,0)</f>
        <v>0</v>
      </c>
      <c r="BG327" s="219">
        <f>IF(N327="zákl. přenesená",J327,0)</f>
        <v>0</v>
      </c>
      <c r="BH327" s="219">
        <f>IF(N327="sníž. přenesená",J327,0)</f>
        <v>0</v>
      </c>
      <c r="BI327" s="219">
        <f>IF(N327="nulová",J327,0)</f>
        <v>0</v>
      </c>
      <c r="BJ327" s="20" t="s">
        <v>130</v>
      </c>
      <c r="BK327" s="219">
        <f>ROUND(I327*H327,2)</f>
        <v>0</v>
      </c>
      <c r="BL327" s="20" t="s">
        <v>232</v>
      </c>
      <c r="BM327" s="218" t="s">
        <v>474</v>
      </c>
    </row>
    <row r="328" s="2" customFormat="1" ht="232.2" customHeight="1">
      <c r="A328" s="41"/>
      <c r="B328" s="42"/>
      <c r="C328" s="243" t="s">
        <v>475</v>
      </c>
      <c r="D328" s="243" t="s">
        <v>144</v>
      </c>
      <c r="E328" s="244" t="s">
        <v>476</v>
      </c>
      <c r="F328" s="245" t="s">
        <v>477</v>
      </c>
      <c r="G328" s="246" t="s">
        <v>345</v>
      </c>
      <c r="H328" s="247">
        <v>1</v>
      </c>
      <c r="I328" s="248"/>
      <c r="J328" s="249">
        <f>ROUND(I328*H328,2)</f>
        <v>0</v>
      </c>
      <c r="K328" s="245" t="s">
        <v>19</v>
      </c>
      <c r="L328" s="250"/>
      <c r="M328" s="251" t="s">
        <v>19</v>
      </c>
      <c r="N328" s="252" t="s">
        <v>47</v>
      </c>
      <c r="O328" s="87"/>
      <c r="P328" s="216">
        <f>O328*H328</f>
        <v>0</v>
      </c>
      <c r="Q328" s="216">
        <v>0</v>
      </c>
      <c r="R328" s="216">
        <f>Q328*H328</f>
        <v>0</v>
      </c>
      <c r="S328" s="216">
        <v>0</v>
      </c>
      <c r="T328" s="217">
        <f>S328*H328</f>
        <v>0</v>
      </c>
      <c r="U328" s="41"/>
      <c r="V328" s="41"/>
      <c r="W328" s="41"/>
      <c r="X328" s="41"/>
      <c r="Y328" s="41"/>
      <c r="Z328" s="41"/>
      <c r="AA328" s="41"/>
      <c r="AB328" s="41"/>
      <c r="AC328" s="41"/>
      <c r="AD328" s="41"/>
      <c r="AE328" s="41"/>
      <c r="AR328" s="218" t="s">
        <v>342</v>
      </c>
      <c r="AT328" s="218" t="s">
        <v>144</v>
      </c>
      <c r="AU328" s="218" t="s">
        <v>130</v>
      </c>
      <c r="AY328" s="20" t="s">
        <v>125</v>
      </c>
      <c r="BE328" s="219">
        <f>IF(N328="základní",J328,0)</f>
        <v>0</v>
      </c>
      <c r="BF328" s="219">
        <f>IF(N328="snížená",J328,0)</f>
        <v>0</v>
      </c>
      <c r="BG328" s="219">
        <f>IF(N328="zákl. přenesená",J328,0)</f>
        <v>0</v>
      </c>
      <c r="BH328" s="219">
        <f>IF(N328="sníž. přenesená",J328,0)</f>
        <v>0</v>
      </c>
      <c r="BI328" s="219">
        <f>IF(N328="nulová",J328,0)</f>
        <v>0</v>
      </c>
      <c r="BJ328" s="20" t="s">
        <v>130</v>
      </c>
      <c r="BK328" s="219">
        <f>ROUND(I328*H328,2)</f>
        <v>0</v>
      </c>
      <c r="BL328" s="20" t="s">
        <v>232</v>
      </c>
      <c r="BM328" s="218" t="s">
        <v>478</v>
      </c>
    </row>
    <row r="329" s="2" customFormat="1" ht="232.2" customHeight="1">
      <c r="A329" s="41"/>
      <c r="B329" s="42"/>
      <c r="C329" s="243" t="s">
        <v>479</v>
      </c>
      <c r="D329" s="243" t="s">
        <v>144</v>
      </c>
      <c r="E329" s="244" t="s">
        <v>480</v>
      </c>
      <c r="F329" s="245" t="s">
        <v>481</v>
      </c>
      <c r="G329" s="246" t="s">
        <v>345</v>
      </c>
      <c r="H329" s="247">
        <v>1</v>
      </c>
      <c r="I329" s="248"/>
      <c r="J329" s="249">
        <f>ROUND(I329*H329,2)</f>
        <v>0</v>
      </c>
      <c r="K329" s="245" t="s">
        <v>19</v>
      </c>
      <c r="L329" s="250"/>
      <c r="M329" s="251" t="s">
        <v>19</v>
      </c>
      <c r="N329" s="252" t="s">
        <v>47</v>
      </c>
      <c r="O329" s="87"/>
      <c r="P329" s="216">
        <f>O329*H329</f>
        <v>0</v>
      </c>
      <c r="Q329" s="216">
        <v>0</v>
      </c>
      <c r="R329" s="216">
        <f>Q329*H329</f>
        <v>0</v>
      </c>
      <c r="S329" s="216">
        <v>0</v>
      </c>
      <c r="T329" s="217">
        <f>S329*H329</f>
        <v>0</v>
      </c>
      <c r="U329" s="41"/>
      <c r="V329" s="41"/>
      <c r="W329" s="41"/>
      <c r="X329" s="41"/>
      <c r="Y329" s="41"/>
      <c r="Z329" s="41"/>
      <c r="AA329" s="41"/>
      <c r="AB329" s="41"/>
      <c r="AC329" s="41"/>
      <c r="AD329" s="41"/>
      <c r="AE329" s="41"/>
      <c r="AR329" s="218" t="s">
        <v>342</v>
      </c>
      <c r="AT329" s="218" t="s">
        <v>144</v>
      </c>
      <c r="AU329" s="218" t="s">
        <v>130</v>
      </c>
      <c r="AY329" s="20" t="s">
        <v>125</v>
      </c>
      <c r="BE329" s="219">
        <f>IF(N329="základní",J329,0)</f>
        <v>0</v>
      </c>
      <c r="BF329" s="219">
        <f>IF(N329="snížená",J329,0)</f>
        <v>0</v>
      </c>
      <c r="BG329" s="219">
        <f>IF(N329="zákl. přenesená",J329,0)</f>
        <v>0</v>
      </c>
      <c r="BH329" s="219">
        <f>IF(N329="sníž. přenesená",J329,0)</f>
        <v>0</v>
      </c>
      <c r="BI329" s="219">
        <f>IF(N329="nulová",J329,0)</f>
        <v>0</v>
      </c>
      <c r="BJ329" s="20" t="s">
        <v>130</v>
      </c>
      <c r="BK329" s="219">
        <f>ROUND(I329*H329,2)</f>
        <v>0</v>
      </c>
      <c r="BL329" s="20" t="s">
        <v>232</v>
      </c>
      <c r="BM329" s="218" t="s">
        <v>482</v>
      </c>
    </row>
    <row r="330" s="2" customFormat="1" ht="24.15" customHeight="1">
      <c r="A330" s="41"/>
      <c r="B330" s="42"/>
      <c r="C330" s="207" t="s">
        <v>483</v>
      </c>
      <c r="D330" s="207" t="s">
        <v>131</v>
      </c>
      <c r="E330" s="208" t="s">
        <v>484</v>
      </c>
      <c r="F330" s="209" t="s">
        <v>485</v>
      </c>
      <c r="G330" s="210" t="s">
        <v>147</v>
      </c>
      <c r="H330" s="211">
        <v>18.640999999999998</v>
      </c>
      <c r="I330" s="212"/>
      <c r="J330" s="213">
        <f>ROUND(I330*H330,2)</f>
        <v>0</v>
      </c>
      <c r="K330" s="209" t="s">
        <v>19</v>
      </c>
      <c r="L330" s="47"/>
      <c r="M330" s="214" t="s">
        <v>19</v>
      </c>
      <c r="N330" s="215" t="s">
        <v>47</v>
      </c>
      <c r="O330" s="87"/>
      <c r="P330" s="216">
        <f>O330*H330</f>
        <v>0</v>
      </c>
      <c r="Q330" s="216">
        <v>0</v>
      </c>
      <c r="R330" s="216">
        <f>Q330*H330</f>
        <v>0</v>
      </c>
      <c r="S330" s="216">
        <v>0</v>
      </c>
      <c r="T330" s="217">
        <f>S330*H330</f>
        <v>0</v>
      </c>
      <c r="U330" s="41"/>
      <c r="V330" s="41"/>
      <c r="W330" s="41"/>
      <c r="X330" s="41"/>
      <c r="Y330" s="41"/>
      <c r="Z330" s="41"/>
      <c r="AA330" s="41"/>
      <c r="AB330" s="41"/>
      <c r="AC330" s="41"/>
      <c r="AD330" s="41"/>
      <c r="AE330" s="41"/>
      <c r="AR330" s="218" t="s">
        <v>232</v>
      </c>
      <c r="AT330" s="218" t="s">
        <v>131</v>
      </c>
      <c r="AU330" s="218" t="s">
        <v>130</v>
      </c>
      <c r="AY330" s="20" t="s">
        <v>125</v>
      </c>
      <c r="BE330" s="219">
        <f>IF(N330="základní",J330,0)</f>
        <v>0</v>
      </c>
      <c r="BF330" s="219">
        <f>IF(N330="snížená",J330,0)</f>
        <v>0</v>
      </c>
      <c r="BG330" s="219">
        <f>IF(N330="zákl. přenesená",J330,0)</f>
        <v>0</v>
      </c>
      <c r="BH330" s="219">
        <f>IF(N330="sníž. přenesená",J330,0)</f>
        <v>0</v>
      </c>
      <c r="BI330" s="219">
        <f>IF(N330="nulová",J330,0)</f>
        <v>0</v>
      </c>
      <c r="BJ330" s="20" t="s">
        <v>130</v>
      </c>
      <c r="BK330" s="219">
        <f>ROUND(I330*H330,2)</f>
        <v>0</v>
      </c>
      <c r="BL330" s="20" t="s">
        <v>232</v>
      </c>
      <c r="BM330" s="218" t="s">
        <v>486</v>
      </c>
    </row>
    <row r="331" s="13" customFormat="1">
      <c r="A331" s="13"/>
      <c r="B331" s="220"/>
      <c r="C331" s="221"/>
      <c r="D331" s="222" t="s">
        <v>138</v>
      </c>
      <c r="E331" s="223" t="s">
        <v>19</v>
      </c>
      <c r="F331" s="224" t="s">
        <v>260</v>
      </c>
      <c r="G331" s="221"/>
      <c r="H331" s="225">
        <v>2.403</v>
      </c>
      <c r="I331" s="226"/>
      <c r="J331" s="221"/>
      <c r="K331" s="221"/>
      <c r="L331" s="227"/>
      <c r="M331" s="228"/>
      <c r="N331" s="229"/>
      <c r="O331" s="229"/>
      <c r="P331" s="229"/>
      <c r="Q331" s="229"/>
      <c r="R331" s="229"/>
      <c r="S331" s="229"/>
      <c r="T331" s="230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31" t="s">
        <v>138</v>
      </c>
      <c r="AU331" s="231" t="s">
        <v>130</v>
      </c>
      <c r="AV331" s="13" t="s">
        <v>130</v>
      </c>
      <c r="AW331" s="13" t="s">
        <v>37</v>
      </c>
      <c r="AX331" s="13" t="s">
        <v>75</v>
      </c>
      <c r="AY331" s="231" t="s">
        <v>125</v>
      </c>
    </row>
    <row r="332" s="13" customFormat="1">
      <c r="A332" s="13"/>
      <c r="B332" s="220"/>
      <c r="C332" s="221"/>
      <c r="D332" s="222" t="s">
        <v>138</v>
      </c>
      <c r="E332" s="223" t="s">
        <v>19</v>
      </c>
      <c r="F332" s="224" t="s">
        <v>261</v>
      </c>
      <c r="G332" s="221"/>
      <c r="H332" s="225">
        <v>5.8280000000000003</v>
      </c>
      <c r="I332" s="226"/>
      <c r="J332" s="221"/>
      <c r="K332" s="221"/>
      <c r="L332" s="227"/>
      <c r="M332" s="228"/>
      <c r="N332" s="229"/>
      <c r="O332" s="229"/>
      <c r="P332" s="229"/>
      <c r="Q332" s="229"/>
      <c r="R332" s="229"/>
      <c r="S332" s="229"/>
      <c r="T332" s="230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1" t="s">
        <v>138</v>
      </c>
      <c r="AU332" s="231" t="s">
        <v>130</v>
      </c>
      <c r="AV332" s="13" t="s">
        <v>130</v>
      </c>
      <c r="AW332" s="13" t="s">
        <v>37</v>
      </c>
      <c r="AX332" s="13" t="s">
        <v>75</v>
      </c>
      <c r="AY332" s="231" t="s">
        <v>125</v>
      </c>
    </row>
    <row r="333" s="13" customFormat="1">
      <c r="A333" s="13"/>
      <c r="B333" s="220"/>
      <c r="C333" s="221"/>
      <c r="D333" s="222" t="s">
        <v>138</v>
      </c>
      <c r="E333" s="223" t="s">
        <v>19</v>
      </c>
      <c r="F333" s="224" t="s">
        <v>262</v>
      </c>
      <c r="G333" s="221"/>
      <c r="H333" s="225">
        <v>4.8049999999999997</v>
      </c>
      <c r="I333" s="226"/>
      <c r="J333" s="221"/>
      <c r="K333" s="221"/>
      <c r="L333" s="227"/>
      <c r="M333" s="228"/>
      <c r="N333" s="229"/>
      <c r="O333" s="229"/>
      <c r="P333" s="229"/>
      <c r="Q333" s="229"/>
      <c r="R333" s="229"/>
      <c r="S333" s="229"/>
      <c r="T333" s="230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1" t="s">
        <v>138</v>
      </c>
      <c r="AU333" s="231" t="s">
        <v>130</v>
      </c>
      <c r="AV333" s="13" t="s">
        <v>130</v>
      </c>
      <c r="AW333" s="13" t="s">
        <v>37</v>
      </c>
      <c r="AX333" s="13" t="s">
        <v>75</v>
      </c>
      <c r="AY333" s="231" t="s">
        <v>125</v>
      </c>
    </row>
    <row r="334" s="13" customFormat="1">
      <c r="A334" s="13"/>
      <c r="B334" s="220"/>
      <c r="C334" s="221"/>
      <c r="D334" s="222" t="s">
        <v>138</v>
      </c>
      <c r="E334" s="223" t="s">
        <v>19</v>
      </c>
      <c r="F334" s="224" t="s">
        <v>263</v>
      </c>
      <c r="G334" s="221"/>
      <c r="H334" s="225">
        <v>3.7050000000000001</v>
      </c>
      <c r="I334" s="226"/>
      <c r="J334" s="221"/>
      <c r="K334" s="221"/>
      <c r="L334" s="227"/>
      <c r="M334" s="228"/>
      <c r="N334" s="229"/>
      <c r="O334" s="229"/>
      <c r="P334" s="229"/>
      <c r="Q334" s="229"/>
      <c r="R334" s="229"/>
      <c r="S334" s="229"/>
      <c r="T334" s="230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31" t="s">
        <v>138</v>
      </c>
      <c r="AU334" s="231" t="s">
        <v>130</v>
      </c>
      <c r="AV334" s="13" t="s">
        <v>130</v>
      </c>
      <c r="AW334" s="13" t="s">
        <v>37</v>
      </c>
      <c r="AX334" s="13" t="s">
        <v>75</v>
      </c>
      <c r="AY334" s="231" t="s">
        <v>125</v>
      </c>
    </row>
    <row r="335" s="13" customFormat="1">
      <c r="A335" s="13"/>
      <c r="B335" s="220"/>
      <c r="C335" s="221"/>
      <c r="D335" s="222" t="s">
        <v>138</v>
      </c>
      <c r="E335" s="223" t="s">
        <v>19</v>
      </c>
      <c r="F335" s="224" t="s">
        <v>254</v>
      </c>
      <c r="G335" s="221"/>
      <c r="H335" s="225">
        <v>1.8999999999999999</v>
      </c>
      <c r="I335" s="226"/>
      <c r="J335" s="221"/>
      <c r="K335" s="221"/>
      <c r="L335" s="227"/>
      <c r="M335" s="228"/>
      <c r="N335" s="229"/>
      <c r="O335" s="229"/>
      <c r="P335" s="229"/>
      <c r="Q335" s="229"/>
      <c r="R335" s="229"/>
      <c r="S335" s="229"/>
      <c r="T335" s="230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1" t="s">
        <v>138</v>
      </c>
      <c r="AU335" s="231" t="s">
        <v>130</v>
      </c>
      <c r="AV335" s="13" t="s">
        <v>130</v>
      </c>
      <c r="AW335" s="13" t="s">
        <v>37</v>
      </c>
      <c r="AX335" s="13" t="s">
        <v>75</v>
      </c>
      <c r="AY335" s="231" t="s">
        <v>125</v>
      </c>
    </row>
    <row r="336" s="14" customFormat="1">
      <c r="A336" s="14"/>
      <c r="B336" s="232"/>
      <c r="C336" s="233"/>
      <c r="D336" s="222" t="s">
        <v>138</v>
      </c>
      <c r="E336" s="234" t="s">
        <v>19</v>
      </c>
      <c r="F336" s="235" t="s">
        <v>143</v>
      </c>
      <c r="G336" s="233"/>
      <c r="H336" s="236">
        <v>18.640999999999998</v>
      </c>
      <c r="I336" s="237"/>
      <c r="J336" s="233"/>
      <c r="K336" s="233"/>
      <c r="L336" s="238"/>
      <c r="M336" s="239"/>
      <c r="N336" s="240"/>
      <c r="O336" s="240"/>
      <c r="P336" s="240"/>
      <c r="Q336" s="240"/>
      <c r="R336" s="240"/>
      <c r="S336" s="240"/>
      <c r="T336" s="241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42" t="s">
        <v>138</v>
      </c>
      <c r="AU336" s="242" t="s">
        <v>130</v>
      </c>
      <c r="AV336" s="14" t="s">
        <v>135</v>
      </c>
      <c r="AW336" s="14" t="s">
        <v>37</v>
      </c>
      <c r="AX336" s="14" t="s">
        <v>83</v>
      </c>
      <c r="AY336" s="242" t="s">
        <v>125</v>
      </c>
    </row>
    <row r="337" s="2" customFormat="1" ht="55.5" customHeight="1">
      <c r="A337" s="41"/>
      <c r="B337" s="42"/>
      <c r="C337" s="207" t="s">
        <v>487</v>
      </c>
      <c r="D337" s="207" t="s">
        <v>131</v>
      </c>
      <c r="E337" s="208" t="s">
        <v>488</v>
      </c>
      <c r="F337" s="209" t="s">
        <v>489</v>
      </c>
      <c r="G337" s="210" t="s">
        <v>134</v>
      </c>
      <c r="H337" s="211">
        <v>45.82</v>
      </c>
      <c r="I337" s="212"/>
      <c r="J337" s="213">
        <f>ROUND(I337*H337,2)</f>
        <v>0</v>
      </c>
      <c r="K337" s="209" t="s">
        <v>19</v>
      </c>
      <c r="L337" s="47"/>
      <c r="M337" s="214" t="s">
        <v>19</v>
      </c>
      <c r="N337" s="215" t="s">
        <v>47</v>
      </c>
      <c r="O337" s="87"/>
      <c r="P337" s="216">
        <f>O337*H337</f>
        <v>0</v>
      </c>
      <c r="Q337" s="216">
        <v>0</v>
      </c>
      <c r="R337" s="216">
        <f>Q337*H337</f>
        <v>0</v>
      </c>
      <c r="S337" s="216">
        <v>0</v>
      </c>
      <c r="T337" s="217">
        <f>S337*H337</f>
        <v>0</v>
      </c>
      <c r="U337" s="41"/>
      <c r="V337" s="41"/>
      <c r="W337" s="41"/>
      <c r="X337" s="41"/>
      <c r="Y337" s="41"/>
      <c r="Z337" s="41"/>
      <c r="AA337" s="41"/>
      <c r="AB337" s="41"/>
      <c r="AC337" s="41"/>
      <c r="AD337" s="41"/>
      <c r="AE337" s="41"/>
      <c r="AR337" s="218" t="s">
        <v>232</v>
      </c>
      <c r="AT337" s="218" t="s">
        <v>131</v>
      </c>
      <c r="AU337" s="218" t="s">
        <v>130</v>
      </c>
      <c r="AY337" s="20" t="s">
        <v>125</v>
      </c>
      <c r="BE337" s="219">
        <f>IF(N337="základní",J337,0)</f>
        <v>0</v>
      </c>
      <c r="BF337" s="219">
        <f>IF(N337="snížená",J337,0)</f>
        <v>0</v>
      </c>
      <c r="BG337" s="219">
        <f>IF(N337="zákl. přenesená",J337,0)</f>
        <v>0</v>
      </c>
      <c r="BH337" s="219">
        <f>IF(N337="sníž. přenesená",J337,0)</f>
        <v>0</v>
      </c>
      <c r="BI337" s="219">
        <f>IF(N337="nulová",J337,0)</f>
        <v>0</v>
      </c>
      <c r="BJ337" s="20" t="s">
        <v>130</v>
      </c>
      <c r="BK337" s="219">
        <f>ROUND(I337*H337,2)</f>
        <v>0</v>
      </c>
      <c r="BL337" s="20" t="s">
        <v>232</v>
      </c>
      <c r="BM337" s="218" t="s">
        <v>490</v>
      </c>
    </row>
    <row r="338" s="13" customFormat="1">
      <c r="A338" s="13"/>
      <c r="B338" s="220"/>
      <c r="C338" s="221"/>
      <c r="D338" s="222" t="s">
        <v>138</v>
      </c>
      <c r="E338" s="223" t="s">
        <v>19</v>
      </c>
      <c r="F338" s="224" t="s">
        <v>491</v>
      </c>
      <c r="G338" s="221"/>
      <c r="H338" s="225">
        <v>6.2000000000000002</v>
      </c>
      <c r="I338" s="226"/>
      <c r="J338" s="221"/>
      <c r="K338" s="221"/>
      <c r="L338" s="227"/>
      <c r="M338" s="228"/>
      <c r="N338" s="229"/>
      <c r="O338" s="229"/>
      <c r="P338" s="229"/>
      <c r="Q338" s="229"/>
      <c r="R338" s="229"/>
      <c r="S338" s="229"/>
      <c r="T338" s="230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31" t="s">
        <v>138</v>
      </c>
      <c r="AU338" s="231" t="s">
        <v>130</v>
      </c>
      <c r="AV338" s="13" t="s">
        <v>130</v>
      </c>
      <c r="AW338" s="13" t="s">
        <v>37</v>
      </c>
      <c r="AX338" s="13" t="s">
        <v>75</v>
      </c>
      <c r="AY338" s="231" t="s">
        <v>125</v>
      </c>
    </row>
    <row r="339" s="13" customFormat="1">
      <c r="A339" s="13"/>
      <c r="B339" s="220"/>
      <c r="C339" s="221"/>
      <c r="D339" s="222" t="s">
        <v>138</v>
      </c>
      <c r="E339" s="223" t="s">
        <v>19</v>
      </c>
      <c r="F339" s="224" t="s">
        <v>492</v>
      </c>
      <c r="G339" s="221"/>
      <c r="H339" s="225">
        <v>13.720000000000001</v>
      </c>
      <c r="I339" s="226"/>
      <c r="J339" s="221"/>
      <c r="K339" s="221"/>
      <c r="L339" s="227"/>
      <c r="M339" s="228"/>
      <c r="N339" s="229"/>
      <c r="O339" s="229"/>
      <c r="P339" s="229"/>
      <c r="Q339" s="229"/>
      <c r="R339" s="229"/>
      <c r="S339" s="229"/>
      <c r="T339" s="230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31" t="s">
        <v>138</v>
      </c>
      <c r="AU339" s="231" t="s">
        <v>130</v>
      </c>
      <c r="AV339" s="13" t="s">
        <v>130</v>
      </c>
      <c r="AW339" s="13" t="s">
        <v>37</v>
      </c>
      <c r="AX339" s="13" t="s">
        <v>75</v>
      </c>
      <c r="AY339" s="231" t="s">
        <v>125</v>
      </c>
    </row>
    <row r="340" s="13" customFormat="1">
      <c r="A340" s="13"/>
      <c r="B340" s="220"/>
      <c r="C340" s="221"/>
      <c r="D340" s="222" t="s">
        <v>138</v>
      </c>
      <c r="E340" s="223" t="s">
        <v>19</v>
      </c>
      <c r="F340" s="224" t="s">
        <v>493</v>
      </c>
      <c r="G340" s="221"/>
      <c r="H340" s="225">
        <v>12.4</v>
      </c>
      <c r="I340" s="226"/>
      <c r="J340" s="221"/>
      <c r="K340" s="221"/>
      <c r="L340" s="227"/>
      <c r="M340" s="228"/>
      <c r="N340" s="229"/>
      <c r="O340" s="229"/>
      <c r="P340" s="229"/>
      <c r="Q340" s="229"/>
      <c r="R340" s="229"/>
      <c r="S340" s="229"/>
      <c r="T340" s="230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31" t="s">
        <v>138</v>
      </c>
      <c r="AU340" s="231" t="s">
        <v>130</v>
      </c>
      <c r="AV340" s="13" t="s">
        <v>130</v>
      </c>
      <c r="AW340" s="13" t="s">
        <v>37</v>
      </c>
      <c r="AX340" s="13" t="s">
        <v>75</v>
      </c>
      <c r="AY340" s="231" t="s">
        <v>125</v>
      </c>
    </row>
    <row r="341" s="13" customFormat="1">
      <c r="A341" s="13"/>
      <c r="B341" s="220"/>
      <c r="C341" s="221"/>
      <c r="D341" s="222" t="s">
        <v>138</v>
      </c>
      <c r="E341" s="223" t="s">
        <v>19</v>
      </c>
      <c r="F341" s="224" t="s">
        <v>494</v>
      </c>
      <c r="G341" s="221"/>
      <c r="H341" s="225">
        <v>7.7000000000000002</v>
      </c>
      <c r="I341" s="226"/>
      <c r="J341" s="221"/>
      <c r="K341" s="221"/>
      <c r="L341" s="227"/>
      <c r="M341" s="228"/>
      <c r="N341" s="229"/>
      <c r="O341" s="229"/>
      <c r="P341" s="229"/>
      <c r="Q341" s="229"/>
      <c r="R341" s="229"/>
      <c r="S341" s="229"/>
      <c r="T341" s="230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31" t="s">
        <v>138</v>
      </c>
      <c r="AU341" s="231" t="s">
        <v>130</v>
      </c>
      <c r="AV341" s="13" t="s">
        <v>130</v>
      </c>
      <c r="AW341" s="13" t="s">
        <v>37</v>
      </c>
      <c r="AX341" s="13" t="s">
        <v>75</v>
      </c>
      <c r="AY341" s="231" t="s">
        <v>125</v>
      </c>
    </row>
    <row r="342" s="13" customFormat="1">
      <c r="A342" s="13"/>
      <c r="B342" s="220"/>
      <c r="C342" s="221"/>
      <c r="D342" s="222" t="s">
        <v>138</v>
      </c>
      <c r="E342" s="223" t="s">
        <v>19</v>
      </c>
      <c r="F342" s="224" t="s">
        <v>495</v>
      </c>
      <c r="G342" s="221"/>
      <c r="H342" s="225">
        <v>5.7999999999999998</v>
      </c>
      <c r="I342" s="226"/>
      <c r="J342" s="221"/>
      <c r="K342" s="221"/>
      <c r="L342" s="227"/>
      <c r="M342" s="228"/>
      <c r="N342" s="229"/>
      <c r="O342" s="229"/>
      <c r="P342" s="229"/>
      <c r="Q342" s="229"/>
      <c r="R342" s="229"/>
      <c r="S342" s="229"/>
      <c r="T342" s="230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31" t="s">
        <v>138</v>
      </c>
      <c r="AU342" s="231" t="s">
        <v>130</v>
      </c>
      <c r="AV342" s="13" t="s">
        <v>130</v>
      </c>
      <c r="AW342" s="13" t="s">
        <v>37</v>
      </c>
      <c r="AX342" s="13" t="s">
        <v>75</v>
      </c>
      <c r="AY342" s="231" t="s">
        <v>125</v>
      </c>
    </row>
    <row r="343" s="14" customFormat="1">
      <c r="A343" s="14"/>
      <c r="B343" s="232"/>
      <c r="C343" s="233"/>
      <c r="D343" s="222" t="s">
        <v>138</v>
      </c>
      <c r="E343" s="234" t="s">
        <v>19</v>
      </c>
      <c r="F343" s="235" t="s">
        <v>143</v>
      </c>
      <c r="G343" s="233"/>
      <c r="H343" s="236">
        <v>45.82</v>
      </c>
      <c r="I343" s="237"/>
      <c r="J343" s="233"/>
      <c r="K343" s="233"/>
      <c r="L343" s="238"/>
      <c r="M343" s="239"/>
      <c r="N343" s="240"/>
      <c r="O343" s="240"/>
      <c r="P343" s="240"/>
      <c r="Q343" s="240"/>
      <c r="R343" s="240"/>
      <c r="S343" s="240"/>
      <c r="T343" s="241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42" t="s">
        <v>138</v>
      </c>
      <c r="AU343" s="242" t="s">
        <v>130</v>
      </c>
      <c r="AV343" s="14" t="s">
        <v>135</v>
      </c>
      <c r="AW343" s="14" t="s">
        <v>37</v>
      </c>
      <c r="AX343" s="14" t="s">
        <v>83</v>
      </c>
      <c r="AY343" s="242" t="s">
        <v>125</v>
      </c>
    </row>
    <row r="344" s="2" customFormat="1" ht="24.15" customHeight="1">
      <c r="A344" s="41"/>
      <c r="B344" s="42"/>
      <c r="C344" s="207" t="s">
        <v>128</v>
      </c>
      <c r="D344" s="207" t="s">
        <v>131</v>
      </c>
      <c r="E344" s="208" t="s">
        <v>496</v>
      </c>
      <c r="F344" s="209" t="s">
        <v>497</v>
      </c>
      <c r="G344" s="210" t="s">
        <v>295</v>
      </c>
      <c r="H344" s="211">
        <v>0.039</v>
      </c>
      <c r="I344" s="212"/>
      <c r="J344" s="213">
        <f>ROUND(I344*H344,2)</f>
        <v>0</v>
      </c>
      <c r="K344" s="209" t="s">
        <v>148</v>
      </c>
      <c r="L344" s="47"/>
      <c r="M344" s="214" t="s">
        <v>19</v>
      </c>
      <c r="N344" s="215" t="s">
        <v>47</v>
      </c>
      <c r="O344" s="87"/>
      <c r="P344" s="216">
        <f>O344*H344</f>
        <v>0</v>
      </c>
      <c r="Q344" s="216">
        <v>0</v>
      </c>
      <c r="R344" s="216">
        <f>Q344*H344</f>
        <v>0</v>
      </c>
      <c r="S344" s="216">
        <v>0</v>
      </c>
      <c r="T344" s="217">
        <f>S344*H344</f>
        <v>0</v>
      </c>
      <c r="U344" s="41"/>
      <c r="V344" s="41"/>
      <c r="W344" s="41"/>
      <c r="X344" s="41"/>
      <c r="Y344" s="41"/>
      <c r="Z344" s="41"/>
      <c r="AA344" s="41"/>
      <c r="AB344" s="41"/>
      <c r="AC344" s="41"/>
      <c r="AD344" s="41"/>
      <c r="AE344" s="41"/>
      <c r="AR344" s="218" t="s">
        <v>232</v>
      </c>
      <c r="AT344" s="218" t="s">
        <v>131</v>
      </c>
      <c r="AU344" s="218" t="s">
        <v>130</v>
      </c>
      <c r="AY344" s="20" t="s">
        <v>125</v>
      </c>
      <c r="BE344" s="219">
        <f>IF(N344="základní",J344,0)</f>
        <v>0</v>
      </c>
      <c r="BF344" s="219">
        <f>IF(N344="snížená",J344,0)</f>
        <v>0</v>
      </c>
      <c r="BG344" s="219">
        <f>IF(N344="zákl. přenesená",J344,0)</f>
        <v>0</v>
      </c>
      <c r="BH344" s="219">
        <f>IF(N344="sníž. přenesená",J344,0)</f>
        <v>0</v>
      </c>
      <c r="BI344" s="219">
        <f>IF(N344="nulová",J344,0)</f>
        <v>0</v>
      </c>
      <c r="BJ344" s="20" t="s">
        <v>130</v>
      </c>
      <c r="BK344" s="219">
        <f>ROUND(I344*H344,2)</f>
        <v>0</v>
      </c>
      <c r="BL344" s="20" t="s">
        <v>232</v>
      </c>
      <c r="BM344" s="218" t="s">
        <v>498</v>
      </c>
    </row>
    <row r="345" s="2" customFormat="1">
      <c r="A345" s="41"/>
      <c r="B345" s="42"/>
      <c r="C345" s="43"/>
      <c r="D345" s="253" t="s">
        <v>163</v>
      </c>
      <c r="E345" s="43"/>
      <c r="F345" s="254" t="s">
        <v>499</v>
      </c>
      <c r="G345" s="43"/>
      <c r="H345" s="43"/>
      <c r="I345" s="255"/>
      <c r="J345" s="43"/>
      <c r="K345" s="43"/>
      <c r="L345" s="47"/>
      <c r="M345" s="256"/>
      <c r="N345" s="257"/>
      <c r="O345" s="87"/>
      <c r="P345" s="87"/>
      <c r="Q345" s="87"/>
      <c r="R345" s="87"/>
      <c r="S345" s="87"/>
      <c r="T345" s="88"/>
      <c r="U345" s="41"/>
      <c r="V345" s="41"/>
      <c r="W345" s="41"/>
      <c r="X345" s="41"/>
      <c r="Y345" s="41"/>
      <c r="Z345" s="41"/>
      <c r="AA345" s="41"/>
      <c r="AB345" s="41"/>
      <c r="AC345" s="41"/>
      <c r="AD345" s="41"/>
      <c r="AE345" s="41"/>
      <c r="AT345" s="20" t="s">
        <v>163</v>
      </c>
      <c r="AU345" s="20" t="s">
        <v>130</v>
      </c>
    </row>
    <row r="346" s="12" customFormat="1" ht="22.8" customHeight="1">
      <c r="A346" s="12"/>
      <c r="B346" s="191"/>
      <c r="C346" s="192"/>
      <c r="D346" s="193" t="s">
        <v>74</v>
      </c>
      <c r="E346" s="205" t="s">
        <v>500</v>
      </c>
      <c r="F346" s="205" t="s">
        <v>501</v>
      </c>
      <c r="G346" s="192"/>
      <c r="H346" s="192"/>
      <c r="I346" s="195"/>
      <c r="J346" s="206">
        <f>BK346</f>
        <v>0</v>
      </c>
      <c r="K346" s="192"/>
      <c r="L346" s="197"/>
      <c r="M346" s="198"/>
      <c r="N346" s="199"/>
      <c r="O346" s="199"/>
      <c r="P346" s="200">
        <f>SUM(P347:P368)</f>
        <v>0</v>
      </c>
      <c r="Q346" s="199"/>
      <c r="R346" s="200">
        <f>SUM(R347:R368)</f>
        <v>0.02435238</v>
      </c>
      <c r="S346" s="199"/>
      <c r="T346" s="201">
        <f>SUM(T347:T368)</f>
        <v>0.024534399999999998</v>
      </c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R346" s="202" t="s">
        <v>130</v>
      </c>
      <c r="AT346" s="203" t="s">
        <v>74</v>
      </c>
      <c r="AU346" s="203" t="s">
        <v>83</v>
      </c>
      <c r="AY346" s="202" t="s">
        <v>125</v>
      </c>
      <c r="BK346" s="204">
        <f>SUM(BK347:BK368)</f>
        <v>0</v>
      </c>
    </row>
    <row r="347" s="2" customFormat="1" ht="16.5" customHeight="1">
      <c r="A347" s="41"/>
      <c r="B347" s="42"/>
      <c r="C347" s="207" t="s">
        <v>502</v>
      </c>
      <c r="D347" s="207" t="s">
        <v>131</v>
      </c>
      <c r="E347" s="208" t="s">
        <v>503</v>
      </c>
      <c r="F347" s="209" t="s">
        <v>504</v>
      </c>
      <c r="G347" s="210" t="s">
        <v>147</v>
      </c>
      <c r="H347" s="211">
        <v>0.90200000000000002</v>
      </c>
      <c r="I347" s="212"/>
      <c r="J347" s="213">
        <f>ROUND(I347*H347,2)</f>
        <v>0</v>
      </c>
      <c r="K347" s="209" t="s">
        <v>148</v>
      </c>
      <c r="L347" s="47"/>
      <c r="M347" s="214" t="s">
        <v>19</v>
      </c>
      <c r="N347" s="215" t="s">
        <v>47</v>
      </c>
      <c r="O347" s="87"/>
      <c r="P347" s="216">
        <f>O347*H347</f>
        <v>0</v>
      </c>
      <c r="Q347" s="216">
        <v>0.00029999999999999997</v>
      </c>
      <c r="R347" s="216">
        <f>Q347*H347</f>
        <v>0.00027059999999999996</v>
      </c>
      <c r="S347" s="216">
        <v>0</v>
      </c>
      <c r="T347" s="217">
        <f>S347*H347</f>
        <v>0</v>
      </c>
      <c r="U347" s="41"/>
      <c r="V347" s="41"/>
      <c r="W347" s="41"/>
      <c r="X347" s="41"/>
      <c r="Y347" s="41"/>
      <c r="Z347" s="41"/>
      <c r="AA347" s="41"/>
      <c r="AB347" s="41"/>
      <c r="AC347" s="41"/>
      <c r="AD347" s="41"/>
      <c r="AE347" s="41"/>
      <c r="AR347" s="218" t="s">
        <v>232</v>
      </c>
      <c r="AT347" s="218" t="s">
        <v>131</v>
      </c>
      <c r="AU347" s="218" t="s">
        <v>130</v>
      </c>
      <c r="AY347" s="20" t="s">
        <v>125</v>
      </c>
      <c r="BE347" s="219">
        <f>IF(N347="základní",J347,0)</f>
        <v>0</v>
      </c>
      <c r="BF347" s="219">
        <f>IF(N347="snížená",J347,0)</f>
        <v>0</v>
      </c>
      <c r="BG347" s="219">
        <f>IF(N347="zákl. přenesená",J347,0)</f>
        <v>0</v>
      </c>
      <c r="BH347" s="219">
        <f>IF(N347="sníž. přenesená",J347,0)</f>
        <v>0</v>
      </c>
      <c r="BI347" s="219">
        <f>IF(N347="nulová",J347,0)</f>
        <v>0</v>
      </c>
      <c r="BJ347" s="20" t="s">
        <v>130</v>
      </c>
      <c r="BK347" s="219">
        <f>ROUND(I347*H347,2)</f>
        <v>0</v>
      </c>
      <c r="BL347" s="20" t="s">
        <v>232</v>
      </c>
      <c r="BM347" s="218" t="s">
        <v>505</v>
      </c>
    </row>
    <row r="348" s="2" customFormat="1">
      <c r="A348" s="41"/>
      <c r="B348" s="42"/>
      <c r="C348" s="43"/>
      <c r="D348" s="253" t="s">
        <v>163</v>
      </c>
      <c r="E348" s="43"/>
      <c r="F348" s="254" t="s">
        <v>506</v>
      </c>
      <c r="G348" s="43"/>
      <c r="H348" s="43"/>
      <c r="I348" s="255"/>
      <c r="J348" s="43"/>
      <c r="K348" s="43"/>
      <c r="L348" s="47"/>
      <c r="M348" s="256"/>
      <c r="N348" s="257"/>
      <c r="O348" s="87"/>
      <c r="P348" s="87"/>
      <c r="Q348" s="87"/>
      <c r="R348" s="87"/>
      <c r="S348" s="87"/>
      <c r="T348" s="88"/>
      <c r="U348" s="41"/>
      <c r="V348" s="41"/>
      <c r="W348" s="41"/>
      <c r="X348" s="41"/>
      <c r="Y348" s="41"/>
      <c r="Z348" s="41"/>
      <c r="AA348" s="41"/>
      <c r="AB348" s="41"/>
      <c r="AC348" s="41"/>
      <c r="AD348" s="41"/>
      <c r="AE348" s="41"/>
      <c r="AT348" s="20" t="s">
        <v>163</v>
      </c>
      <c r="AU348" s="20" t="s">
        <v>130</v>
      </c>
    </row>
    <row r="349" s="13" customFormat="1">
      <c r="A349" s="13"/>
      <c r="B349" s="220"/>
      <c r="C349" s="221"/>
      <c r="D349" s="222" t="s">
        <v>138</v>
      </c>
      <c r="E349" s="223" t="s">
        <v>19</v>
      </c>
      <c r="F349" s="224" t="s">
        <v>507</v>
      </c>
      <c r="G349" s="221"/>
      <c r="H349" s="225">
        <v>0.90200000000000002</v>
      </c>
      <c r="I349" s="226"/>
      <c r="J349" s="221"/>
      <c r="K349" s="221"/>
      <c r="L349" s="227"/>
      <c r="M349" s="228"/>
      <c r="N349" s="229"/>
      <c r="O349" s="229"/>
      <c r="P349" s="229"/>
      <c r="Q349" s="229"/>
      <c r="R349" s="229"/>
      <c r="S349" s="229"/>
      <c r="T349" s="230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31" t="s">
        <v>138</v>
      </c>
      <c r="AU349" s="231" t="s">
        <v>130</v>
      </c>
      <c r="AV349" s="13" t="s">
        <v>130</v>
      </c>
      <c r="AW349" s="13" t="s">
        <v>37</v>
      </c>
      <c r="AX349" s="13" t="s">
        <v>83</v>
      </c>
      <c r="AY349" s="231" t="s">
        <v>125</v>
      </c>
    </row>
    <row r="350" s="2" customFormat="1" ht="24.15" customHeight="1">
      <c r="A350" s="41"/>
      <c r="B350" s="42"/>
      <c r="C350" s="207" t="s">
        <v>508</v>
      </c>
      <c r="D350" s="207" t="s">
        <v>131</v>
      </c>
      <c r="E350" s="208" t="s">
        <v>509</v>
      </c>
      <c r="F350" s="209" t="s">
        <v>510</v>
      </c>
      <c r="G350" s="210" t="s">
        <v>345</v>
      </c>
      <c r="H350" s="211">
        <v>2</v>
      </c>
      <c r="I350" s="212"/>
      <c r="J350" s="213">
        <f>ROUND(I350*H350,2)</f>
        <v>0</v>
      </c>
      <c r="K350" s="209" t="s">
        <v>148</v>
      </c>
      <c r="L350" s="47"/>
      <c r="M350" s="214" t="s">
        <v>19</v>
      </c>
      <c r="N350" s="215" t="s">
        <v>47</v>
      </c>
      <c r="O350" s="87"/>
      <c r="P350" s="216">
        <f>O350*H350</f>
        <v>0</v>
      </c>
      <c r="Q350" s="216">
        <v>0.00109</v>
      </c>
      <c r="R350" s="216">
        <f>Q350*H350</f>
        <v>0.0021800000000000001</v>
      </c>
      <c r="S350" s="216">
        <v>0</v>
      </c>
      <c r="T350" s="217">
        <f>S350*H350</f>
        <v>0</v>
      </c>
      <c r="U350" s="41"/>
      <c r="V350" s="41"/>
      <c r="W350" s="41"/>
      <c r="X350" s="41"/>
      <c r="Y350" s="41"/>
      <c r="Z350" s="41"/>
      <c r="AA350" s="41"/>
      <c r="AB350" s="41"/>
      <c r="AC350" s="41"/>
      <c r="AD350" s="41"/>
      <c r="AE350" s="41"/>
      <c r="AR350" s="218" t="s">
        <v>232</v>
      </c>
      <c r="AT350" s="218" t="s">
        <v>131</v>
      </c>
      <c r="AU350" s="218" t="s">
        <v>130</v>
      </c>
      <c r="AY350" s="20" t="s">
        <v>125</v>
      </c>
      <c r="BE350" s="219">
        <f>IF(N350="základní",J350,0)</f>
        <v>0</v>
      </c>
      <c r="BF350" s="219">
        <f>IF(N350="snížená",J350,0)</f>
        <v>0</v>
      </c>
      <c r="BG350" s="219">
        <f>IF(N350="zákl. přenesená",J350,0)</f>
        <v>0</v>
      </c>
      <c r="BH350" s="219">
        <f>IF(N350="sníž. přenesená",J350,0)</f>
        <v>0</v>
      </c>
      <c r="BI350" s="219">
        <f>IF(N350="nulová",J350,0)</f>
        <v>0</v>
      </c>
      <c r="BJ350" s="20" t="s">
        <v>130</v>
      </c>
      <c r="BK350" s="219">
        <f>ROUND(I350*H350,2)</f>
        <v>0</v>
      </c>
      <c r="BL350" s="20" t="s">
        <v>232</v>
      </c>
      <c r="BM350" s="218" t="s">
        <v>511</v>
      </c>
    </row>
    <row r="351" s="2" customFormat="1">
      <c r="A351" s="41"/>
      <c r="B351" s="42"/>
      <c r="C351" s="43"/>
      <c r="D351" s="253" t="s">
        <v>163</v>
      </c>
      <c r="E351" s="43"/>
      <c r="F351" s="254" t="s">
        <v>512</v>
      </c>
      <c r="G351" s="43"/>
      <c r="H351" s="43"/>
      <c r="I351" s="255"/>
      <c r="J351" s="43"/>
      <c r="K351" s="43"/>
      <c r="L351" s="47"/>
      <c r="M351" s="256"/>
      <c r="N351" s="257"/>
      <c r="O351" s="87"/>
      <c r="P351" s="87"/>
      <c r="Q351" s="87"/>
      <c r="R351" s="87"/>
      <c r="S351" s="87"/>
      <c r="T351" s="88"/>
      <c r="U351" s="41"/>
      <c r="V351" s="41"/>
      <c r="W351" s="41"/>
      <c r="X351" s="41"/>
      <c r="Y351" s="41"/>
      <c r="Z351" s="41"/>
      <c r="AA351" s="41"/>
      <c r="AB351" s="41"/>
      <c r="AC351" s="41"/>
      <c r="AD351" s="41"/>
      <c r="AE351" s="41"/>
      <c r="AT351" s="20" t="s">
        <v>163</v>
      </c>
      <c r="AU351" s="20" t="s">
        <v>130</v>
      </c>
    </row>
    <row r="352" s="13" customFormat="1">
      <c r="A352" s="13"/>
      <c r="B352" s="220"/>
      <c r="C352" s="221"/>
      <c r="D352" s="222" t="s">
        <v>138</v>
      </c>
      <c r="E352" s="223" t="s">
        <v>19</v>
      </c>
      <c r="F352" s="224" t="s">
        <v>513</v>
      </c>
      <c r="G352" s="221"/>
      <c r="H352" s="225">
        <v>2</v>
      </c>
      <c r="I352" s="226"/>
      <c r="J352" s="221"/>
      <c r="K352" s="221"/>
      <c r="L352" s="227"/>
      <c r="M352" s="228"/>
      <c r="N352" s="229"/>
      <c r="O352" s="229"/>
      <c r="P352" s="229"/>
      <c r="Q352" s="229"/>
      <c r="R352" s="229"/>
      <c r="S352" s="229"/>
      <c r="T352" s="230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31" t="s">
        <v>138</v>
      </c>
      <c r="AU352" s="231" t="s">
        <v>130</v>
      </c>
      <c r="AV352" s="13" t="s">
        <v>130</v>
      </c>
      <c r="AW352" s="13" t="s">
        <v>37</v>
      </c>
      <c r="AX352" s="13" t="s">
        <v>83</v>
      </c>
      <c r="AY352" s="231" t="s">
        <v>125</v>
      </c>
    </row>
    <row r="353" s="2" customFormat="1" ht="24.15" customHeight="1">
      <c r="A353" s="41"/>
      <c r="B353" s="42"/>
      <c r="C353" s="207" t="s">
        <v>514</v>
      </c>
      <c r="D353" s="207" t="s">
        <v>131</v>
      </c>
      <c r="E353" s="208" t="s">
        <v>515</v>
      </c>
      <c r="F353" s="209" t="s">
        <v>516</v>
      </c>
      <c r="G353" s="210" t="s">
        <v>345</v>
      </c>
      <c r="H353" s="211">
        <v>1</v>
      </c>
      <c r="I353" s="212"/>
      <c r="J353" s="213">
        <f>ROUND(I353*H353,2)</f>
        <v>0</v>
      </c>
      <c r="K353" s="209" t="s">
        <v>148</v>
      </c>
      <c r="L353" s="47"/>
      <c r="M353" s="214" t="s">
        <v>19</v>
      </c>
      <c r="N353" s="215" t="s">
        <v>47</v>
      </c>
      <c r="O353" s="87"/>
      <c r="P353" s="216">
        <f>O353*H353</f>
        <v>0</v>
      </c>
      <c r="Q353" s="216">
        <v>0.0043499999999999997</v>
      </c>
      <c r="R353" s="216">
        <f>Q353*H353</f>
        <v>0.0043499999999999997</v>
      </c>
      <c r="S353" s="216">
        <v>0</v>
      </c>
      <c r="T353" s="217">
        <f>S353*H353</f>
        <v>0</v>
      </c>
      <c r="U353" s="41"/>
      <c r="V353" s="41"/>
      <c r="W353" s="41"/>
      <c r="X353" s="41"/>
      <c r="Y353" s="41"/>
      <c r="Z353" s="41"/>
      <c r="AA353" s="41"/>
      <c r="AB353" s="41"/>
      <c r="AC353" s="41"/>
      <c r="AD353" s="41"/>
      <c r="AE353" s="41"/>
      <c r="AR353" s="218" t="s">
        <v>232</v>
      </c>
      <c r="AT353" s="218" t="s">
        <v>131</v>
      </c>
      <c r="AU353" s="218" t="s">
        <v>130</v>
      </c>
      <c r="AY353" s="20" t="s">
        <v>125</v>
      </c>
      <c r="BE353" s="219">
        <f>IF(N353="základní",J353,0)</f>
        <v>0</v>
      </c>
      <c r="BF353" s="219">
        <f>IF(N353="snížená",J353,0)</f>
        <v>0</v>
      </c>
      <c r="BG353" s="219">
        <f>IF(N353="zákl. přenesená",J353,0)</f>
        <v>0</v>
      </c>
      <c r="BH353" s="219">
        <f>IF(N353="sníž. přenesená",J353,0)</f>
        <v>0</v>
      </c>
      <c r="BI353" s="219">
        <f>IF(N353="nulová",J353,0)</f>
        <v>0</v>
      </c>
      <c r="BJ353" s="20" t="s">
        <v>130</v>
      </c>
      <c r="BK353" s="219">
        <f>ROUND(I353*H353,2)</f>
        <v>0</v>
      </c>
      <c r="BL353" s="20" t="s">
        <v>232</v>
      </c>
      <c r="BM353" s="218" t="s">
        <v>517</v>
      </c>
    </row>
    <row r="354" s="2" customFormat="1">
      <c r="A354" s="41"/>
      <c r="B354" s="42"/>
      <c r="C354" s="43"/>
      <c r="D354" s="253" t="s">
        <v>163</v>
      </c>
      <c r="E354" s="43"/>
      <c r="F354" s="254" t="s">
        <v>518</v>
      </c>
      <c r="G354" s="43"/>
      <c r="H354" s="43"/>
      <c r="I354" s="255"/>
      <c r="J354" s="43"/>
      <c r="K354" s="43"/>
      <c r="L354" s="47"/>
      <c r="M354" s="256"/>
      <c r="N354" s="257"/>
      <c r="O354" s="87"/>
      <c r="P354" s="87"/>
      <c r="Q354" s="87"/>
      <c r="R354" s="87"/>
      <c r="S354" s="87"/>
      <c r="T354" s="88"/>
      <c r="U354" s="41"/>
      <c r="V354" s="41"/>
      <c r="W354" s="41"/>
      <c r="X354" s="41"/>
      <c r="Y354" s="41"/>
      <c r="Z354" s="41"/>
      <c r="AA354" s="41"/>
      <c r="AB354" s="41"/>
      <c r="AC354" s="41"/>
      <c r="AD354" s="41"/>
      <c r="AE354" s="41"/>
      <c r="AT354" s="20" t="s">
        <v>163</v>
      </c>
      <c r="AU354" s="20" t="s">
        <v>130</v>
      </c>
    </row>
    <row r="355" s="13" customFormat="1">
      <c r="A355" s="13"/>
      <c r="B355" s="220"/>
      <c r="C355" s="221"/>
      <c r="D355" s="222" t="s">
        <v>138</v>
      </c>
      <c r="E355" s="223" t="s">
        <v>19</v>
      </c>
      <c r="F355" s="224" t="s">
        <v>519</v>
      </c>
      <c r="G355" s="221"/>
      <c r="H355" s="225">
        <v>1</v>
      </c>
      <c r="I355" s="226"/>
      <c r="J355" s="221"/>
      <c r="K355" s="221"/>
      <c r="L355" s="227"/>
      <c r="M355" s="228"/>
      <c r="N355" s="229"/>
      <c r="O355" s="229"/>
      <c r="P355" s="229"/>
      <c r="Q355" s="229"/>
      <c r="R355" s="229"/>
      <c r="S355" s="229"/>
      <c r="T355" s="230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31" t="s">
        <v>138</v>
      </c>
      <c r="AU355" s="231" t="s">
        <v>130</v>
      </c>
      <c r="AV355" s="13" t="s">
        <v>130</v>
      </c>
      <c r="AW355" s="13" t="s">
        <v>37</v>
      </c>
      <c r="AX355" s="13" t="s">
        <v>83</v>
      </c>
      <c r="AY355" s="231" t="s">
        <v>125</v>
      </c>
    </row>
    <row r="356" s="2" customFormat="1" ht="16.5" customHeight="1">
      <c r="A356" s="41"/>
      <c r="B356" s="42"/>
      <c r="C356" s="207" t="s">
        <v>520</v>
      </c>
      <c r="D356" s="207" t="s">
        <v>131</v>
      </c>
      <c r="E356" s="208" t="s">
        <v>521</v>
      </c>
      <c r="F356" s="209" t="s">
        <v>522</v>
      </c>
      <c r="G356" s="210" t="s">
        <v>147</v>
      </c>
      <c r="H356" s="211">
        <v>0.90200000000000002</v>
      </c>
      <c r="I356" s="212"/>
      <c r="J356" s="213">
        <f>ROUND(I356*H356,2)</f>
        <v>0</v>
      </c>
      <c r="K356" s="209" t="s">
        <v>148</v>
      </c>
      <c r="L356" s="47"/>
      <c r="M356" s="214" t="s">
        <v>19</v>
      </c>
      <c r="N356" s="215" t="s">
        <v>47</v>
      </c>
      <c r="O356" s="87"/>
      <c r="P356" s="216">
        <f>O356*H356</f>
        <v>0</v>
      </c>
      <c r="Q356" s="216">
        <v>0</v>
      </c>
      <c r="R356" s="216">
        <f>Q356*H356</f>
        <v>0</v>
      </c>
      <c r="S356" s="216">
        <v>0.027199999999999998</v>
      </c>
      <c r="T356" s="217">
        <f>S356*H356</f>
        <v>0.024534399999999998</v>
      </c>
      <c r="U356" s="41"/>
      <c r="V356" s="41"/>
      <c r="W356" s="41"/>
      <c r="X356" s="41"/>
      <c r="Y356" s="41"/>
      <c r="Z356" s="41"/>
      <c r="AA356" s="41"/>
      <c r="AB356" s="41"/>
      <c r="AC356" s="41"/>
      <c r="AD356" s="41"/>
      <c r="AE356" s="41"/>
      <c r="AR356" s="218" t="s">
        <v>232</v>
      </c>
      <c r="AT356" s="218" t="s">
        <v>131</v>
      </c>
      <c r="AU356" s="218" t="s">
        <v>130</v>
      </c>
      <c r="AY356" s="20" t="s">
        <v>125</v>
      </c>
      <c r="BE356" s="219">
        <f>IF(N356="základní",J356,0)</f>
        <v>0</v>
      </c>
      <c r="BF356" s="219">
        <f>IF(N356="snížená",J356,0)</f>
        <v>0</v>
      </c>
      <c r="BG356" s="219">
        <f>IF(N356="zákl. přenesená",J356,0)</f>
        <v>0</v>
      </c>
      <c r="BH356" s="219">
        <f>IF(N356="sníž. přenesená",J356,0)</f>
        <v>0</v>
      </c>
      <c r="BI356" s="219">
        <f>IF(N356="nulová",J356,0)</f>
        <v>0</v>
      </c>
      <c r="BJ356" s="20" t="s">
        <v>130</v>
      </c>
      <c r="BK356" s="219">
        <f>ROUND(I356*H356,2)</f>
        <v>0</v>
      </c>
      <c r="BL356" s="20" t="s">
        <v>232</v>
      </c>
      <c r="BM356" s="218" t="s">
        <v>523</v>
      </c>
    </row>
    <row r="357" s="2" customFormat="1">
      <c r="A357" s="41"/>
      <c r="B357" s="42"/>
      <c r="C357" s="43"/>
      <c r="D357" s="253" t="s">
        <v>163</v>
      </c>
      <c r="E357" s="43"/>
      <c r="F357" s="254" t="s">
        <v>524</v>
      </c>
      <c r="G357" s="43"/>
      <c r="H357" s="43"/>
      <c r="I357" s="255"/>
      <c r="J357" s="43"/>
      <c r="K357" s="43"/>
      <c r="L357" s="47"/>
      <c r="M357" s="256"/>
      <c r="N357" s="257"/>
      <c r="O357" s="87"/>
      <c r="P357" s="87"/>
      <c r="Q357" s="87"/>
      <c r="R357" s="87"/>
      <c r="S357" s="87"/>
      <c r="T357" s="88"/>
      <c r="U357" s="41"/>
      <c r="V357" s="41"/>
      <c r="W357" s="41"/>
      <c r="X357" s="41"/>
      <c r="Y357" s="41"/>
      <c r="Z357" s="41"/>
      <c r="AA357" s="41"/>
      <c r="AB357" s="41"/>
      <c r="AC357" s="41"/>
      <c r="AD357" s="41"/>
      <c r="AE357" s="41"/>
      <c r="AT357" s="20" t="s">
        <v>163</v>
      </c>
      <c r="AU357" s="20" t="s">
        <v>130</v>
      </c>
    </row>
    <row r="358" s="13" customFormat="1">
      <c r="A358" s="13"/>
      <c r="B358" s="220"/>
      <c r="C358" s="221"/>
      <c r="D358" s="222" t="s">
        <v>138</v>
      </c>
      <c r="E358" s="223" t="s">
        <v>19</v>
      </c>
      <c r="F358" s="224" t="s">
        <v>507</v>
      </c>
      <c r="G358" s="221"/>
      <c r="H358" s="225">
        <v>0.90200000000000002</v>
      </c>
      <c r="I358" s="226"/>
      <c r="J358" s="221"/>
      <c r="K358" s="221"/>
      <c r="L358" s="227"/>
      <c r="M358" s="228"/>
      <c r="N358" s="229"/>
      <c r="O358" s="229"/>
      <c r="P358" s="229"/>
      <c r="Q358" s="229"/>
      <c r="R358" s="229"/>
      <c r="S358" s="229"/>
      <c r="T358" s="230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31" t="s">
        <v>138</v>
      </c>
      <c r="AU358" s="231" t="s">
        <v>130</v>
      </c>
      <c r="AV358" s="13" t="s">
        <v>130</v>
      </c>
      <c r="AW358" s="13" t="s">
        <v>37</v>
      </c>
      <c r="AX358" s="13" t="s">
        <v>83</v>
      </c>
      <c r="AY358" s="231" t="s">
        <v>125</v>
      </c>
    </row>
    <row r="359" s="2" customFormat="1" ht="16.5" customHeight="1">
      <c r="A359" s="41"/>
      <c r="B359" s="42"/>
      <c r="C359" s="207" t="s">
        <v>525</v>
      </c>
      <c r="D359" s="207" t="s">
        <v>131</v>
      </c>
      <c r="E359" s="208" t="s">
        <v>526</v>
      </c>
      <c r="F359" s="209" t="s">
        <v>527</v>
      </c>
      <c r="G359" s="210" t="s">
        <v>147</v>
      </c>
      <c r="H359" s="211">
        <v>0.90200000000000002</v>
      </c>
      <c r="I359" s="212"/>
      <c r="J359" s="213">
        <f>ROUND(I359*H359,2)</f>
        <v>0</v>
      </c>
      <c r="K359" s="209" t="s">
        <v>148</v>
      </c>
      <c r="L359" s="47"/>
      <c r="M359" s="214" t="s">
        <v>19</v>
      </c>
      <c r="N359" s="215" t="s">
        <v>47</v>
      </c>
      <c r="O359" s="87"/>
      <c r="P359" s="216">
        <f>O359*H359</f>
        <v>0</v>
      </c>
      <c r="Q359" s="216">
        <v>5.0000000000000002E-05</v>
      </c>
      <c r="R359" s="216">
        <f>Q359*H359</f>
        <v>4.5100000000000005E-05</v>
      </c>
      <c r="S359" s="216">
        <v>0</v>
      </c>
      <c r="T359" s="217">
        <f>S359*H359</f>
        <v>0</v>
      </c>
      <c r="U359" s="41"/>
      <c r="V359" s="41"/>
      <c r="W359" s="41"/>
      <c r="X359" s="41"/>
      <c r="Y359" s="41"/>
      <c r="Z359" s="41"/>
      <c r="AA359" s="41"/>
      <c r="AB359" s="41"/>
      <c r="AC359" s="41"/>
      <c r="AD359" s="41"/>
      <c r="AE359" s="41"/>
      <c r="AR359" s="218" t="s">
        <v>232</v>
      </c>
      <c r="AT359" s="218" t="s">
        <v>131</v>
      </c>
      <c r="AU359" s="218" t="s">
        <v>130</v>
      </c>
      <c r="AY359" s="20" t="s">
        <v>125</v>
      </c>
      <c r="BE359" s="219">
        <f>IF(N359="základní",J359,0)</f>
        <v>0</v>
      </c>
      <c r="BF359" s="219">
        <f>IF(N359="snížená",J359,0)</f>
        <v>0</v>
      </c>
      <c r="BG359" s="219">
        <f>IF(N359="zákl. přenesená",J359,0)</f>
        <v>0</v>
      </c>
      <c r="BH359" s="219">
        <f>IF(N359="sníž. přenesená",J359,0)</f>
        <v>0</v>
      </c>
      <c r="BI359" s="219">
        <f>IF(N359="nulová",J359,0)</f>
        <v>0</v>
      </c>
      <c r="BJ359" s="20" t="s">
        <v>130</v>
      </c>
      <c r="BK359" s="219">
        <f>ROUND(I359*H359,2)</f>
        <v>0</v>
      </c>
      <c r="BL359" s="20" t="s">
        <v>232</v>
      </c>
      <c r="BM359" s="218" t="s">
        <v>528</v>
      </c>
    </row>
    <row r="360" s="2" customFormat="1">
      <c r="A360" s="41"/>
      <c r="B360" s="42"/>
      <c r="C360" s="43"/>
      <c r="D360" s="253" t="s">
        <v>163</v>
      </c>
      <c r="E360" s="43"/>
      <c r="F360" s="254" t="s">
        <v>529</v>
      </c>
      <c r="G360" s="43"/>
      <c r="H360" s="43"/>
      <c r="I360" s="255"/>
      <c r="J360" s="43"/>
      <c r="K360" s="43"/>
      <c r="L360" s="47"/>
      <c r="M360" s="256"/>
      <c r="N360" s="257"/>
      <c r="O360" s="87"/>
      <c r="P360" s="87"/>
      <c r="Q360" s="87"/>
      <c r="R360" s="87"/>
      <c r="S360" s="87"/>
      <c r="T360" s="88"/>
      <c r="U360" s="41"/>
      <c r="V360" s="41"/>
      <c r="W360" s="41"/>
      <c r="X360" s="41"/>
      <c r="Y360" s="41"/>
      <c r="Z360" s="41"/>
      <c r="AA360" s="41"/>
      <c r="AB360" s="41"/>
      <c r="AC360" s="41"/>
      <c r="AD360" s="41"/>
      <c r="AE360" s="41"/>
      <c r="AT360" s="20" t="s">
        <v>163</v>
      </c>
      <c r="AU360" s="20" t="s">
        <v>130</v>
      </c>
    </row>
    <row r="361" s="13" customFormat="1">
      <c r="A361" s="13"/>
      <c r="B361" s="220"/>
      <c r="C361" s="221"/>
      <c r="D361" s="222" t="s">
        <v>138</v>
      </c>
      <c r="E361" s="223" t="s">
        <v>19</v>
      </c>
      <c r="F361" s="224" t="s">
        <v>507</v>
      </c>
      <c r="G361" s="221"/>
      <c r="H361" s="225">
        <v>0.90200000000000002</v>
      </c>
      <c r="I361" s="226"/>
      <c r="J361" s="221"/>
      <c r="K361" s="221"/>
      <c r="L361" s="227"/>
      <c r="M361" s="228"/>
      <c r="N361" s="229"/>
      <c r="O361" s="229"/>
      <c r="P361" s="229"/>
      <c r="Q361" s="229"/>
      <c r="R361" s="229"/>
      <c r="S361" s="229"/>
      <c r="T361" s="230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31" t="s">
        <v>138</v>
      </c>
      <c r="AU361" s="231" t="s">
        <v>130</v>
      </c>
      <c r="AV361" s="13" t="s">
        <v>130</v>
      </c>
      <c r="AW361" s="13" t="s">
        <v>37</v>
      </c>
      <c r="AX361" s="13" t="s">
        <v>83</v>
      </c>
      <c r="AY361" s="231" t="s">
        <v>125</v>
      </c>
    </row>
    <row r="362" s="2" customFormat="1" ht="24.15" customHeight="1">
      <c r="A362" s="41"/>
      <c r="B362" s="42"/>
      <c r="C362" s="207" t="s">
        <v>530</v>
      </c>
      <c r="D362" s="207" t="s">
        <v>131</v>
      </c>
      <c r="E362" s="208" t="s">
        <v>531</v>
      </c>
      <c r="F362" s="209" t="s">
        <v>532</v>
      </c>
      <c r="G362" s="210" t="s">
        <v>134</v>
      </c>
      <c r="H362" s="211">
        <v>2.5049999999999999</v>
      </c>
      <c r="I362" s="212"/>
      <c r="J362" s="213">
        <f>ROUND(I362*H362,2)</f>
        <v>0</v>
      </c>
      <c r="K362" s="209" t="s">
        <v>148</v>
      </c>
      <c r="L362" s="47"/>
      <c r="M362" s="214" t="s">
        <v>19</v>
      </c>
      <c r="N362" s="215" t="s">
        <v>47</v>
      </c>
      <c r="O362" s="87"/>
      <c r="P362" s="216">
        <f>O362*H362</f>
        <v>0</v>
      </c>
      <c r="Q362" s="216">
        <v>0.002</v>
      </c>
      <c r="R362" s="216">
        <f>Q362*H362</f>
        <v>0.0050099999999999997</v>
      </c>
      <c r="S362" s="216">
        <v>0</v>
      </c>
      <c r="T362" s="217">
        <f>S362*H362</f>
        <v>0</v>
      </c>
      <c r="U362" s="41"/>
      <c r="V362" s="41"/>
      <c r="W362" s="41"/>
      <c r="X362" s="41"/>
      <c r="Y362" s="41"/>
      <c r="Z362" s="41"/>
      <c r="AA362" s="41"/>
      <c r="AB362" s="41"/>
      <c r="AC362" s="41"/>
      <c r="AD362" s="41"/>
      <c r="AE362" s="41"/>
      <c r="AR362" s="218" t="s">
        <v>232</v>
      </c>
      <c r="AT362" s="218" t="s">
        <v>131</v>
      </c>
      <c r="AU362" s="218" t="s">
        <v>130</v>
      </c>
      <c r="AY362" s="20" t="s">
        <v>125</v>
      </c>
      <c r="BE362" s="219">
        <f>IF(N362="základní",J362,0)</f>
        <v>0</v>
      </c>
      <c r="BF362" s="219">
        <f>IF(N362="snížená",J362,0)</f>
        <v>0</v>
      </c>
      <c r="BG362" s="219">
        <f>IF(N362="zákl. přenesená",J362,0)</f>
        <v>0</v>
      </c>
      <c r="BH362" s="219">
        <f>IF(N362="sníž. přenesená",J362,0)</f>
        <v>0</v>
      </c>
      <c r="BI362" s="219">
        <f>IF(N362="nulová",J362,0)</f>
        <v>0</v>
      </c>
      <c r="BJ362" s="20" t="s">
        <v>130</v>
      </c>
      <c r="BK362" s="219">
        <f>ROUND(I362*H362,2)</f>
        <v>0</v>
      </c>
      <c r="BL362" s="20" t="s">
        <v>232</v>
      </c>
      <c r="BM362" s="218" t="s">
        <v>533</v>
      </c>
    </row>
    <row r="363" s="2" customFormat="1">
      <c r="A363" s="41"/>
      <c r="B363" s="42"/>
      <c r="C363" s="43"/>
      <c r="D363" s="253" t="s">
        <v>163</v>
      </c>
      <c r="E363" s="43"/>
      <c r="F363" s="254" t="s">
        <v>534</v>
      </c>
      <c r="G363" s="43"/>
      <c r="H363" s="43"/>
      <c r="I363" s="255"/>
      <c r="J363" s="43"/>
      <c r="K363" s="43"/>
      <c r="L363" s="47"/>
      <c r="M363" s="256"/>
      <c r="N363" s="257"/>
      <c r="O363" s="87"/>
      <c r="P363" s="87"/>
      <c r="Q363" s="87"/>
      <c r="R363" s="87"/>
      <c r="S363" s="87"/>
      <c r="T363" s="88"/>
      <c r="U363" s="41"/>
      <c r="V363" s="41"/>
      <c r="W363" s="41"/>
      <c r="X363" s="41"/>
      <c r="Y363" s="41"/>
      <c r="Z363" s="41"/>
      <c r="AA363" s="41"/>
      <c r="AB363" s="41"/>
      <c r="AC363" s="41"/>
      <c r="AD363" s="41"/>
      <c r="AE363" s="41"/>
      <c r="AT363" s="20" t="s">
        <v>163</v>
      </c>
      <c r="AU363" s="20" t="s">
        <v>130</v>
      </c>
    </row>
    <row r="364" s="13" customFormat="1">
      <c r="A364" s="13"/>
      <c r="B364" s="220"/>
      <c r="C364" s="221"/>
      <c r="D364" s="222" t="s">
        <v>138</v>
      </c>
      <c r="E364" s="223" t="s">
        <v>19</v>
      </c>
      <c r="F364" s="224" t="s">
        <v>535</v>
      </c>
      <c r="G364" s="221"/>
      <c r="H364" s="225">
        <v>2.5049999999999999</v>
      </c>
      <c r="I364" s="226"/>
      <c r="J364" s="221"/>
      <c r="K364" s="221"/>
      <c r="L364" s="227"/>
      <c r="M364" s="228"/>
      <c r="N364" s="229"/>
      <c r="O364" s="229"/>
      <c r="P364" s="229"/>
      <c r="Q364" s="229"/>
      <c r="R364" s="229"/>
      <c r="S364" s="229"/>
      <c r="T364" s="230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31" t="s">
        <v>138</v>
      </c>
      <c r="AU364" s="231" t="s">
        <v>130</v>
      </c>
      <c r="AV364" s="13" t="s">
        <v>130</v>
      </c>
      <c r="AW364" s="13" t="s">
        <v>37</v>
      </c>
      <c r="AX364" s="13" t="s">
        <v>83</v>
      </c>
      <c r="AY364" s="231" t="s">
        <v>125</v>
      </c>
    </row>
    <row r="365" s="2" customFormat="1" ht="16.5" customHeight="1">
      <c r="A365" s="41"/>
      <c r="B365" s="42"/>
      <c r="C365" s="243" t="s">
        <v>536</v>
      </c>
      <c r="D365" s="243" t="s">
        <v>144</v>
      </c>
      <c r="E365" s="244" t="s">
        <v>537</v>
      </c>
      <c r="F365" s="245" t="s">
        <v>538</v>
      </c>
      <c r="G365" s="246" t="s">
        <v>147</v>
      </c>
      <c r="H365" s="247">
        <v>1.1020000000000001</v>
      </c>
      <c r="I365" s="248"/>
      <c r="J365" s="249">
        <f>ROUND(I365*H365,2)</f>
        <v>0</v>
      </c>
      <c r="K365" s="245" t="s">
        <v>148</v>
      </c>
      <c r="L365" s="250"/>
      <c r="M365" s="251" t="s">
        <v>19</v>
      </c>
      <c r="N365" s="252" t="s">
        <v>47</v>
      </c>
      <c r="O365" s="87"/>
      <c r="P365" s="216">
        <f>O365*H365</f>
        <v>0</v>
      </c>
      <c r="Q365" s="216">
        <v>0.011339999999999999</v>
      </c>
      <c r="R365" s="216">
        <f>Q365*H365</f>
        <v>0.01249668</v>
      </c>
      <c r="S365" s="216">
        <v>0</v>
      </c>
      <c r="T365" s="217">
        <f>S365*H365</f>
        <v>0</v>
      </c>
      <c r="U365" s="41"/>
      <c r="V365" s="41"/>
      <c r="W365" s="41"/>
      <c r="X365" s="41"/>
      <c r="Y365" s="41"/>
      <c r="Z365" s="41"/>
      <c r="AA365" s="41"/>
      <c r="AB365" s="41"/>
      <c r="AC365" s="41"/>
      <c r="AD365" s="41"/>
      <c r="AE365" s="41"/>
      <c r="AR365" s="218" t="s">
        <v>342</v>
      </c>
      <c r="AT365" s="218" t="s">
        <v>144</v>
      </c>
      <c r="AU365" s="218" t="s">
        <v>130</v>
      </c>
      <c r="AY365" s="20" t="s">
        <v>125</v>
      </c>
      <c r="BE365" s="219">
        <f>IF(N365="základní",J365,0)</f>
        <v>0</v>
      </c>
      <c r="BF365" s="219">
        <f>IF(N365="snížená",J365,0)</f>
        <v>0</v>
      </c>
      <c r="BG365" s="219">
        <f>IF(N365="zákl. přenesená",J365,0)</f>
        <v>0</v>
      </c>
      <c r="BH365" s="219">
        <f>IF(N365="sníž. přenesená",J365,0)</f>
        <v>0</v>
      </c>
      <c r="BI365" s="219">
        <f>IF(N365="nulová",J365,0)</f>
        <v>0</v>
      </c>
      <c r="BJ365" s="20" t="s">
        <v>130</v>
      </c>
      <c r="BK365" s="219">
        <f>ROUND(I365*H365,2)</f>
        <v>0</v>
      </c>
      <c r="BL365" s="20" t="s">
        <v>232</v>
      </c>
      <c r="BM365" s="218" t="s">
        <v>539</v>
      </c>
    </row>
    <row r="366" s="13" customFormat="1">
      <c r="A366" s="13"/>
      <c r="B366" s="220"/>
      <c r="C366" s="221"/>
      <c r="D366" s="222" t="s">
        <v>138</v>
      </c>
      <c r="E366" s="221"/>
      <c r="F366" s="224" t="s">
        <v>540</v>
      </c>
      <c r="G366" s="221"/>
      <c r="H366" s="225">
        <v>1.1020000000000001</v>
      </c>
      <c r="I366" s="226"/>
      <c r="J366" s="221"/>
      <c r="K366" s="221"/>
      <c r="L366" s="227"/>
      <c r="M366" s="228"/>
      <c r="N366" s="229"/>
      <c r="O366" s="229"/>
      <c r="P366" s="229"/>
      <c r="Q366" s="229"/>
      <c r="R366" s="229"/>
      <c r="S366" s="229"/>
      <c r="T366" s="230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31" t="s">
        <v>138</v>
      </c>
      <c r="AU366" s="231" t="s">
        <v>130</v>
      </c>
      <c r="AV366" s="13" t="s">
        <v>130</v>
      </c>
      <c r="AW366" s="13" t="s">
        <v>4</v>
      </c>
      <c r="AX366" s="13" t="s">
        <v>83</v>
      </c>
      <c r="AY366" s="231" t="s">
        <v>125</v>
      </c>
    </row>
    <row r="367" s="2" customFormat="1" ht="24.15" customHeight="1">
      <c r="A367" s="41"/>
      <c r="B367" s="42"/>
      <c r="C367" s="207" t="s">
        <v>541</v>
      </c>
      <c r="D367" s="207" t="s">
        <v>131</v>
      </c>
      <c r="E367" s="208" t="s">
        <v>542</v>
      </c>
      <c r="F367" s="209" t="s">
        <v>543</v>
      </c>
      <c r="G367" s="210" t="s">
        <v>295</v>
      </c>
      <c r="H367" s="211">
        <v>0.024</v>
      </c>
      <c r="I367" s="212"/>
      <c r="J367" s="213">
        <f>ROUND(I367*H367,2)</f>
        <v>0</v>
      </c>
      <c r="K367" s="209" t="s">
        <v>148</v>
      </c>
      <c r="L367" s="47"/>
      <c r="M367" s="214" t="s">
        <v>19</v>
      </c>
      <c r="N367" s="215" t="s">
        <v>47</v>
      </c>
      <c r="O367" s="87"/>
      <c r="P367" s="216">
        <f>O367*H367</f>
        <v>0</v>
      </c>
      <c r="Q367" s="216">
        <v>0</v>
      </c>
      <c r="R367" s="216">
        <f>Q367*H367</f>
        <v>0</v>
      </c>
      <c r="S367" s="216">
        <v>0</v>
      </c>
      <c r="T367" s="217">
        <f>S367*H367</f>
        <v>0</v>
      </c>
      <c r="U367" s="41"/>
      <c r="V367" s="41"/>
      <c r="W367" s="41"/>
      <c r="X367" s="41"/>
      <c r="Y367" s="41"/>
      <c r="Z367" s="41"/>
      <c r="AA367" s="41"/>
      <c r="AB367" s="41"/>
      <c r="AC367" s="41"/>
      <c r="AD367" s="41"/>
      <c r="AE367" s="41"/>
      <c r="AR367" s="218" t="s">
        <v>232</v>
      </c>
      <c r="AT367" s="218" t="s">
        <v>131</v>
      </c>
      <c r="AU367" s="218" t="s">
        <v>130</v>
      </c>
      <c r="AY367" s="20" t="s">
        <v>125</v>
      </c>
      <c r="BE367" s="219">
        <f>IF(N367="základní",J367,0)</f>
        <v>0</v>
      </c>
      <c r="BF367" s="219">
        <f>IF(N367="snížená",J367,0)</f>
        <v>0</v>
      </c>
      <c r="BG367" s="219">
        <f>IF(N367="zákl. přenesená",J367,0)</f>
        <v>0</v>
      </c>
      <c r="BH367" s="219">
        <f>IF(N367="sníž. přenesená",J367,0)</f>
        <v>0</v>
      </c>
      <c r="BI367" s="219">
        <f>IF(N367="nulová",J367,0)</f>
        <v>0</v>
      </c>
      <c r="BJ367" s="20" t="s">
        <v>130</v>
      </c>
      <c r="BK367" s="219">
        <f>ROUND(I367*H367,2)</f>
        <v>0</v>
      </c>
      <c r="BL367" s="20" t="s">
        <v>232</v>
      </c>
      <c r="BM367" s="218" t="s">
        <v>544</v>
      </c>
    </row>
    <row r="368" s="2" customFormat="1">
      <c r="A368" s="41"/>
      <c r="B368" s="42"/>
      <c r="C368" s="43"/>
      <c r="D368" s="253" t="s">
        <v>163</v>
      </c>
      <c r="E368" s="43"/>
      <c r="F368" s="254" t="s">
        <v>545</v>
      </c>
      <c r="G368" s="43"/>
      <c r="H368" s="43"/>
      <c r="I368" s="255"/>
      <c r="J368" s="43"/>
      <c r="K368" s="43"/>
      <c r="L368" s="47"/>
      <c r="M368" s="256"/>
      <c r="N368" s="257"/>
      <c r="O368" s="87"/>
      <c r="P368" s="87"/>
      <c r="Q368" s="87"/>
      <c r="R368" s="87"/>
      <c r="S368" s="87"/>
      <c r="T368" s="88"/>
      <c r="U368" s="41"/>
      <c r="V368" s="41"/>
      <c r="W368" s="41"/>
      <c r="X368" s="41"/>
      <c r="Y368" s="41"/>
      <c r="Z368" s="41"/>
      <c r="AA368" s="41"/>
      <c r="AB368" s="41"/>
      <c r="AC368" s="41"/>
      <c r="AD368" s="41"/>
      <c r="AE368" s="41"/>
      <c r="AT368" s="20" t="s">
        <v>163</v>
      </c>
      <c r="AU368" s="20" t="s">
        <v>130</v>
      </c>
    </row>
    <row r="369" s="12" customFormat="1" ht="22.8" customHeight="1">
      <c r="A369" s="12"/>
      <c r="B369" s="191"/>
      <c r="C369" s="192"/>
      <c r="D369" s="193" t="s">
        <v>74</v>
      </c>
      <c r="E369" s="205" t="s">
        <v>546</v>
      </c>
      <c r="F369" s="205" t="s">
        <v>547</v>
      </c>
      <c r="G369" s="192"/>
      <c r="H369" s="192"/>
      <c r="I369" s="195"/>
      <c r="J369" s="206">
        <f>BK369</f>
        <v>0</v>
      </c>
      <c r="K369" s="192"/>
      <c r="L369" s="197"/>
      <c r="M369" s="198"/>
      <c r="N369" s="199"/>
      <c r="O369" s="199"/>
      <c r="P369" s="200">
        <f>SUM(P370:P412)</f>
        <v>0</v>
      </c>
      <c r="Q369" s="199"/>
      <c r="R369" s="200">
        <f>SUM(R370:R412)</f>
        <v>0.0427477</v>
      </c>
      <c r="S369" s="199"/>
      <c r="T369" s="201">
        <f>SUM(T370:T412)</f>
        <v>0.00115923</v>
      </c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R369" s="202" t="s">
        <v>130</v>
      </c>
      <c r="AT369" s="203" t="s">
        <v>74</v>
      </c>
      <c r="AU369" s="203" t="s">
        <v>83</v>
      </c>
      <c r="AY369" s="202" t="s">
        <v>125</v>
      </c>
      <c r="BK369" s="204">
        <f>SUM(BK370:BK412)</f>
        <v>0</v>
      </c>
    </row>
    <row r="370" s="2" customFormat="1" ht="16.5" customHeight="1">
      <c r="A370" s="41"/>
      <c r="B370" s="42"/>
      <c r="C370" s="207" t="s">
        <v>548</v>
      </c>
      <c r="D370" s="207" t="s">
        <v>131</v>
      </c>
      <c r="E370" s="208" t="s">
        <v>549</v>
      </c>
      <c r="F370" s="209" t="s">
        <v>550</v>
      </c>
      <c r="G370" s="210" t="s">
        <v>147</v>
      </c>
      <c r="H370" s="211">
        <v>12.464</v>
      </c>
      <c r="I370" s="212"/>
      <c r="J370" s="213">
        <f>ROUND(I370*H370,2)</f>
        <v>0</v>
      </c>
      <c r="K370" s="209" t="s">
        <v>148</v>
      </c>
      <c r="L370" s="47"/>
      <c r="M370" s="214" t="s">
        <v>19</v>
      </c>
      <c r="N370" s="215" t="s">
        <v>47</v>
      </c>
      <c r="O370" s="87"/>
      <c r="P370" s="216">
        <f>O370*H370</f>
        <v>0</v>
      </c>
      <c r="Q370" s="216">
        <v>0</v>
      </c>
      <c r="R370" s="216">
        <f>Q370*H370</f>
        <v>0</v>
      </c>
      <c r="S370" s="216">
        <v>0</v>
      </c>
      <c r="T370" s="217">
        <f>S370*H370</f>
        <v>0</v>
      </c>
      <c r="U370" s="41"/>
      <c r="V370" s="41"/>
      <c r="W370" s="41"/>
      <c r="X370" s="41"/>
      <c r="Y370" s="41"/>
      <c r="Z370" s="41"/>
      <c r="AA370" s="41"/>
      <c r="AB370" s="41"/>
      <c r="AC370" s="41"/>
      <c r="AD370" s="41"/>
      <c r="AE370" s="41"/>
      <c r="AR370" s="218" t="s">
        <v>232</v>
      </c>
      <c r="AT370" s="218" t="s">
        <v>131</v>
      </c>
      <c r="AU370" s="218" t="s">
        <v>130</v>
      </c>
      <c r="AY370" s="20" t="s">
        <v>125</v>
      </c>
      <c r="BE370" s="219">
        <f>IF(N370="základní",J370,0)</f>
        <v>0</v>
      </c>
      <c r="BF370" s="219">
        <f>IF(N370="snížená",J370,0)</f>
        <v>0</v>
      </c>
      <c r="BG370" s="219">
        <f>IF(N370="zákl. přenesená",J370,0)</f>
        <v>0</v>
      </c>
      <c r="BH370" s="219">
        <f>IF(N370="sníž. přenesená",J370,0)</f>
        <v>0</v>
      </c>
      <c r="BI370" s="219">
        <f>IF(N370="nulová",J370,0)</f>
        <v>0</v>
      </c>
      <c r="BJ370" s="20" t="s">
        <v>130</v>
      </c>
      <c r="BK370" s="219">
        <f>ROUND(I370*H370,2)</f>
        <v>0</v>
      </c>
      <c r="BL370" s="20" t="s">
        <v>232</v>
      </c>
      <c r="BM370" s="218" t="s">
        <v>551</v>
      </c>
    </row>
    <row r="371" s="2" customFormat="1">
      <c r="A371" s="41"/>
      <c r="B371" s="42"/>
      <c r="C371" s="43"/>
      <c r="D371" s="253" t="s">
        <v>163</v>
      </c>
      <c r="E371" s="43"/>
      <c r="F371" s="254" t="s">
        <v>552</v>
      </c>
      <c r="G371" s="43"/>
      <c r="H371" s="43"/>
      <c r="I371" s="255"/>
      <c r="J371" s="43"/>
      <c r="K371" s="43"/>
      <c r="L371" s="47"/>
      <c r="M371" s="256"/>
      <c r="N371" s="257"/>
      <c r="O371" s="87"/>
      <c r="P371" s="87"/>
      <c r="Q371" s="87"/>
      <c r="R371" s="87"/>
      <c r="S371" s="87"/>
      <c r="T371" s="88"/>
      <c r="U371" s="41"/>
      <c r="V371" s="41"/>
      <c r="W371" s="41"/>
      <c r="X371" s="41"/>
      <c r="Y371" s="41"/>
      <c r="Z371" s="41"/>
      <c r="AA371" s="41"/>
      <c r="AB371" s="41"/>
      <c r="AC371" s="41"/>
      <c r="AD371" s="41"/>
      <c r="AE371" s="41"/>
      <c r="AT371" s="20" t="s">
        <v>163</v>
      </c>
      <c r="AU371" s="20" t="s">
        <v>130</v>
      </c>
    </row>
    <row r="372" s="13" customFormat="1">
      <c r="A372" s="13"/>
      <c r="B372" s="220"/>
      <c r="C372" s="221"/>
      <c r="D372" s="222" t="s">
        <v>138</v>
      </c>
      <c r="E372" s="223" t="s">
        <v>19</v>
      </c>
      <c r="F372" s="224" t="s">
        <v>139</v>
      </c>
      <c r="G372" s="221"/>
      <c r="H372" s="225">
        <v>2.5640000000000001</v>
      </c>
      <c r="I372" s="226"/>
      <c r="J372" s="221"/>
      <c r="K372" s="221"/>
      <c r="L372" s="227"/>
      <c r="M372" s="228"/>
      <c r="N372" s="229"/>
      <c r="O372" s="229"/>
      <c r="P372" s="229"/>
      <c r="Q372" s="229"/>
      <c r="R372" s="229"/>
      <c r="S372" s="229"/>
      <c r="T372" s="230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31" t="s">
        <v>138</v>
      </c>
      <c r="AU372" s="231" t="s">
        <v>130</v>
      </c>
      <c r="AV372" s="13" t="s">
        <v>130</v>
      </c>
      <c r="AW372" s="13" t="s">
        <v>37</v>
      </c>
      <c r="AX372" s="13" t="s">
        <v>75</v>
      </c>
      <c r="AY372" s="231" t="s">
        <v>125</v>
      </c>
    </row>
    <row r="373" s="13" customFormat="1">
      <c r="A373" s="13"/>
      <c r="B373" s="220"/>
      <c r="C373" s="221"/>
      <c r="D373" s="222" t="s">
        <v>138</v>
      </c>
      <c r="E373" s="223" t="s">
        <v>19</v>
      </c>
      <c r="F373" s="224" t="s">
        <v>140</v>
      </c>
      <c r="G373" s="221"/>
      <c r="H373" s="225">
        <v>4.3499999999999996</v>
      </c>
      <c r="I373" s="226"/>
      <c r="J373" s="221"/>
      <c r="K373" s="221"/>
      <c r="L373" s="227"/>
      <c r="M373" s="228"/>
      <c r="N373" s="229"/>
      <c r="O373" s="229"/>
      <c r="P373" s="229"/>
      <c r="Q373" s="229"/>
      <c r="R373" s="229"/>
      <c r="S373" s="229"/>
      <c r="T373" s="230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31" t="s">
        <v>138</v>
      </c>
      <c r="AU373" s="231" t="s">
        <v>130</v>
      </c>
      <c r="AV373" s="13" t="s">
        <v>130</v>
      </c>
      <c r="AW373" s="13" t="s">
        <v>37</v>
      </c>
      <c r="AX373" s="13" t="s">
        <v>75</v>
      </c>
      <c r="AY373" s="231" t="s">
        <v>125</v>
      </c>
    </row>
    <row r="374" s="13" customFormat="1">
      <c r="A374" s="13"/>
      <c r="B374" s="220"/>
      <c r="C374" s="221"/>
      <c r="D374" s="222" t="s">
        <v>138</v>
      </c>
      <c r="E374" s="223" t="s">
        <v>19</v>
      </c>
      <c r="F374" s="224" t="s">
        <v>141</v>
      </c>
      <c r="G374" s="221"/>
      <c r="H374" s="225">
        <v>1.8520000000000001</v>
      </c>
      <c r="I374" s="226"/>
      <c r="J374" s="221"/>
      <c r="K374" s="221"/>
      <c r="L374" s="227"/>
      <c r="M374" s="228"/>
      <c r="N374" s="229"/>
      <c r="O374" s="229"/>
      <c r="P374" s="229"/>
      <c r="Q374" s="229"/>
      <c r="R374" s="229"/>
      <c r="S374" s="229"/>
      <c r="T374" s="230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31" t="s">
        <v>138</v>
      </c>
      <c r="AU374" s="231" t="s">
        <v>130</v>
      </c>
      <c r="AV374" s="13" t="s">
        <v>130</v>
      </c>
      <c r="AW374" s="13" t="s">
        <v>37</v>
      </c>
      <c r="AX374" s="13" t="s">
        <v>75</v>
      </c>
      <c r="AY374" s="231" t="s">
        <v>125</v>
      </c>
    </row>
    <row r="375" s="13" customFormat="1">
      <c r="A375" s="13"/>
      <c r="B375" s="220"/>
      <c r="C375" s="221"/>
      <c r="D375" s="222" t="s">
        <v>138</v>
      </c>
      <c r="E375" s="223" t="s">
        <v>19</v>
      </c>
      <c r="F375" s="224" t="s">
        <v>187</v>
      </c>
      <c r="G375" s="221"/>
      <c r="H375" s="225">
        <v>3.698</v>
      </c>
      <c r="I375" s="226"/>
      <c r="J375" s="221"/>
      <c r="K375" s="221"/>
      <c r="L375" s="227"/>
      <c r="M375" s="228"/>
      <c r="N375" s="229"/>
      <c r="O375" s="229"/>
      <c r="P375" s="229"/>
      <c r="Q375" s="229"/>
      <c r="R375" s="229"/>
      <c r="S375" s="229"/>
      <c r="T375" s="230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31" t="s">
        <v>138</v>
      </c>
      <c r="AU375" s="231" t="s">
        <v>130</v>
      </c>
      <c r="AV375" s="13" t="s">
        <v>130</v>
      </c>
      <c r="AW375" s="13" t="s">
        <v>37</v>
      </c>
      <c r="AX375" s="13" t="s">
        <v>75</v>
      </c>
      <c r="AY375" s="231" t="s">
        <v>125</v>
      </c>
    </row>
    <row r="376" s="14" customFormat="1">
      <c r="A376" s="14"/>
      <c r="B376" s="232"/>
      <c r="C376" s="233"/>
      <c r="D376" s="222" t="s">
        <v>138</v>
      </c>
      <c r="E376" s="234" t="s">
        <v>19</v>
      </c>
      <c r="F376" s="235" t="s">
        <v>143</v>
      </c>
      <c r="G376" s="233"/>
      <c r="H376" s="236">
        <v>12.464</v>
      </c>
      <c r="I376" s="237"/>
      <c r="J376" s="233"/>
      <c r="K376" s="233"/>
      <c r="L376" s="238"/>
      <c r="M376" s="239"/>
      <c r="N376" s="240"/>
      <c r="O376" s="240"/>
      <c r="P376" s="240"/>
      <c r="Q376" s="240"/>
      <c r="R376" s="240"/>
      <c r="S376" s="240"/>
      <c r="T376" s="241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42" t="s">
        <v>138</v>
      </c>
      <c r="AU376" s="242" t="s">
        <v>130</v>
      </c>
      <c r="AV376" s="14" t="s">
        <v>135</v>
      </c>
      <c r="AW376" s="14" t="s">
        <v>37</v>
      </c>
      <c r="AX376" s="14" t="s">
        <v>83</v>
      </c>
      <c r="AY376" s="242" t="s">
        <v>125</v>
      </c>
    </row>
    <row r="377" s="2" customFormat="1" ht="24.15" customHeight="1">
      <c r="A377" s="41"/>
      <c r="B377" s="42"/>
      <c r="C377" s="207" t="s">
        <v>553</v>
      </c>
      <c r="D377" s="207" t="s">
        <v>131</v>
      </c>
      <c r="E377" s="208" t="s">
        <v>554</v>
      </c>
      <c r="F377" s="209" t="s">
        <v>555</v>
      </c>
      <c r="G377" s="210" t="s">
        <v>147</v>
      </c>
      <c r="H377" s="211">
        <v>18.640999999999998</v>
      </c>
      <c r="I377" s="212"/>
      <c r="J377" s="213">
        <f>ROUND(I377*H377,2)</f>
        <v>0</v>
      </c>
      <c r="K377" s="209" t="s">
        <v>148</v>
      </c>
      <c r="L377" s="47"/>
      <c r="M377" s="214" t="s">
        <v>19</v>
      </c>
      <c r="N377" s="215" t="s">
        <v>47</v>
      </c>
      <c r="O377" s="87"/>
      <c r="P377" s="216">
        <f>O377*H377</f>
        <v>0</v>
      </c>
      <c r="Q377" s="216">
        <v>0</v>
      </c>
      <c r="R377" s="216">
        <f>Q377*H377</f>
        <v>0</v>
      </c>
      <c r="S377" s="216">
        <v>3.0000000000000001E-05</v>
      </c>
      <c r="T377" s="217">
        <f>S377*H377</f>
        <v>0.00055922999999999997</v>
      </c>
      <c r="U377" s="41"/>
      <c r="V377" s="41"/>
      <c r="W377" s="41"/>
      <c r="X377" s="41"/>
      <c r="Y377" s="41"/>
      <c r="Z377" s="41"/>
      <c r="AA377" s="41"/>
      <c r="AB377" s="41"/>
      <c r="AC377" s="41"/>
      <c r="AD377" s="41"/>
      <c r="AE377" s="41"/>
      <c r="AR377" s="218" t="s">
        <v>232</v>
      </c>
      <c r="AT377" s="218" t="s">
        <v>131</v>
      </c>
      <c r="AU377" s="218" t="s">
        <v>130</v>
      </c>
      <c r="AY377" s="20" t="s">
        <v>125</v>
      </c>
      <c r="BE377" s="219">
        <f>IF(N377="základní",J377,0)</f>
        <v>0</v>
      </c>
      <c r="BF377" s="219">
        <f>IF(N377="snížená",J377,0)</f>
        <v>0</v>
      </c>
      <c r="BG377" s="219">
        <f>IF(N377="zákl. přenesená",J377,0)</f>
        <v>0</v>
      </c>
      <c r="BH377" s="219">
        <f>IF(N377="sníž. přenesená",J377,0)</f>
        <v>0</v>
      </c>
      <c r="BI377" s="219">
        <f>IF(N377="nulová",J377,0)</f>
        <v>0</v>
      </c>
      <c r="BJ377" s="20" t="s">
        <v>130</v>
      </c>
      <c r="BK377" s="219">
        <f>ROUND(I377*H377,2)</f>
        <v>0</v>
      </c>
      <c r="BL377" s="20" t="s">
        <v>232</v>
      </c>
      <c r="BM377" s="218" t="s">
        <v>556</v>
      </c>
    </row>
    <row r="378" s="2" customFormat="1">
      <c r="A378" s="41"/>
      <c r="B378" s="42"/>
      <c r="C378" s="43"/>
      <c r="D378" s="253" t="s">
        <v>163</v>
      </c>
      <c r="E378" s="43"/>
      <c r="F378" s="254" t="s">
        <v>557</v>
      </c>
      <c r="G378" s="43"/>
      <c r="H378" s="43"/>
      <c r="I378" s="255"/>
      <c r="J378" s="43"/>
      <c r="K378" s="43"/>
      <c r="L378" s="47"/>
      <c r="M378" s="256"/>
      <c r="N378" s="257"/>
      <c r="O378" s="87"/>
      <c r="P378" s="87"/>
      <c r="Q378" s="87"/>
      <c r="R378" s="87"/>
      <c r="S378" s="87"/>
      <c r="T378" s="88"/>
      <c r="U378" s="41"/>
      <c r="V378" s="41"/>
      <c r="W378" s="41"/>
      <c r="X378" s="41"/>
      <c r="Y378" s="41"/>
      <c r="Z378" s="41"/>
      <c r="AA378" s="41"/>
      <c r="AB378" s="41"/>
      <c r="AC378" s="41"/>
      <c r="AD378" s="41"/>
      <c r="AE378" s="41"/>
      <c r="AT378" s="20" t="s">
        <v>163</v>
      </c>
      <c r="AU378" s="20" t="s">
        <v>130</v>
      </c>
    </row>
    <row r="379" s="13" customFormat="1">
      <c r="A379" s="13"/>
      <c r="B379" s="220"/>
      <c r="C379" s="221"/>
      <c r="D379" s="222" t="s">
        <v>138</v>
      </c>
      <c r="E379" s="223" t="s">
        <v>19</v>
      </c>
      <c r="F379" s="224" t="s">
        <v>260</v>
      </c>
      <c r="G379" s="221"/>
      <c r="H379" s="225">
        <v>2.403</v>
      </c>
      <c r="I379" s="226"/>
      <c r="J379" s="221"/>
      <c r="K379" s="221"/>
      <c r="L379" s="227"/>
      <c r="M379" s="228"/>
      <c r="N379" s="229"/>
      <c r="O379" s="229"/>
      <c r="P379" s="229"/>
      <c r="Q379" s="229"/>
      <c r="R379" s="229"/>
      <c r="S379" s="229"/>
      <c r="T379" s="230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31" t="s">
        <v>138</v>
      </c>
      <c r="AU379" s="231" t="s">
        <v>130</v>
      </c>
      <c r="AV379" s="13" t="s">
        <v>130</v>
      </c>
      <c r="AW379" s="13" t="s">
        <v>37</v>
      </c>
      <c r="AX379" s="13" t="s">
        <v>75</v>
      </c>
      <c r="AY379" s="231" t="s">
        <v>125</v>
      </c>
    </row>
    <row r="380" s="13" customFormat="1">
      <c r="A380" s="13"/>
      <c r="B380" s="220"/>
      <c r="C380" s="221"/>
      <c r="D380" s="222" t="s">
        <v>138</v>
      </c>
      <c r="E380" s="223" t="s">
        <v>19</v>
      </c>
      <c r="F380" s="224" t="s">
        <v>261</v>
      </c>
      <c r="G380" s="221"/>
      <c r="H380" s="225">
        <v>5.8280000000000003</v>
      </c>
      <c r="I380" s="226"/>
      <c r="J380" s="221"/>
      <c r="K380" s="221"/>
      <c r="L380" s="227"/>
      <c r="M380" s="228"/>
      <c r="N380" s="229"/>
      <c r="O380" s="229"/>
      <c r="P380" s="229"/>
      <c r="Q380" s="229"/>
      <c r="R380" s="229"/>
      <c r="S380" s="229"/>
      <c r="T380" s="230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31" t="s">
        <v>138</v>
      </c>
      <c r="AU380" s="231" t="s">
        <v>130</v>
      </c>
      <c r="AV380" s="13" t="s">
        <v>130</v>
      </c>
      <c r="AW380" s="13" t="s">
        <v>37</v>
      </c>
      <c r="AX380" s="13" t="s">
        <v>75</v>
      </c>
      <c r="AY380" s="231" t="s">
        <v>125</v>
      </c>
    </row>
    <row r="381" s="13" customFormat="1">
      <c r="A381" s="13"/>
      <c r="B381" s="220"/>
      <c r="C381" s="221"/>
      <c r="D381" s="222" t="s">
        <v>138</v>
      </c>
      <c r="E381" s="223" t="s">
        <v>19</v>
      </c>
      <c r="F381" s="224" t="s">
        <v>262</v>
      </c>
      <c r="G381" s="221"/>
      <c r="H381" s="225">
        <v>4.8049999999999997</v>
      </c>
      <c r="I381" s="226"/>
      <c r="J381" s="221"/>
      <c r="K381" s="221"/>
      <c r="L381" s="227"/>
      <c r="M381" s="228"/>
      <c r="N381" s="229"/>
      <c r="O381" s="229"/>
      <c r="P381" s="229"/>
      <c r="Q381" s="229"/>
      <c r="R381" s="229"/>
      <c r="S381" s="229"/>
      <c r="T381" s="230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31" t="s">
        <v>138</v>
      </c>
      <c r="AU381" s="231" t="s">
        <v>130</v>
      </c>
      <c r="AV381" s="13" t="s">
        <v>130</v>
      </c>
      <c r="AW381" s="13" t="s">
        <v>37</v>
      </c>
      <c r="AX381" s="13" t="s">
        <v>75</v>
      </c>
      <c r="AY381" s="231" t="s">
        <v>125</v>
      </c>
    </row>
    <row r="382" s="13" customFormat="1">
      <c r="A382" s="13"/>
      <c r="B382" s="220"/>
      <c r="C382" s="221"/>
      <c r="D382" s="222" t="s">
        <v>138</v>
      </c>
      <c r="E382" s="223" t="s">
        <v>19</v>
      </c>
      <c r="F382" s="224" t="s">
        <v>263</v>
      </c>
      <c r="G382" s="221"/>
      <c r="H382" s="225">
        <v>3.7050000000000001</v>
      </c>
      <c r="I382" s="226"/>
      <c r="J382" s="221"/>
      <c r="K382" s="221"/>
      <c r="L382" s="227"/>
      <c r="M382" s="228"/>
      <c r="N382" s="229"/>
      <c r="O382" s="229"/>
      <c r="P382" s="229"/>
      <c r="Q382" s="229"/>
      <c r="R382" s="229"/>
      <c r="S382" s="229"/>
      <c r="T382" s="230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31" t="s">
        <v>138</v>
      </c>
      <c r="AU382" s="231" t="s">
        <v>130</v>
      </c>
      <c r="AV382" s="13" t="s">
        <v>130</v>
      </c>
      <c r="AW382" s="13" t="s">
        <v>37</v>
      </c>
      <c r="AX382" s="13" t="s">
        <v>75</v>
      </c>
      <c r="AY382" s="231" t="s">
        <v>125</v>
      </c>
    </row>
    <row r="383" s="13" customFormat="1">
      <c r="A383" s="13"/>
      <c r="B383" s="220"/>
      <c r="C383" s="221"/>
      <c r="D383" s="222" t="s">
        <v>138</v>
      </c>
      <c r="E383" s="223" t="s">
        <v>19</v>
      </c>
      <c r="F383" s="224" t="s">
        <v>254</v>
      </c>
      <c r="G383" s="221"/>
      <c r="H383" s="225">
        <v>1.8999999999999999</v>
      </c>
      <c r="I383" s="226"/>
      <c r="J383" s="221"/>
      <c r="K383" s="221"/>
      <c r="L383" s="227"/>
      <c r="M383" s="228"/>
      <c r="N383" s="229"/>
      <c r="O383" s="229"/>
      <c r="P383" s="229"/>
      <c r="Q383" s="229"/>
      <c r="R383" s="229"/>
      <c r="S383" s="229"/>
      <c r="T383" s="230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31" t="s">
        <v>138</v>
      </c>
      <c r="AU383" s="231" t="s">
        <v>130</v>
      </c>
      <c r="AV383" s="13" t="s">
        <v>130</v>
      </c>
      <c r="AW383" s="13" t="s">
        <v>37</v>
      </c>
      <c r="AX383" s="13" t="s">
        <v>75</v>
      </c>
      <c r="AY383" s="231" t="s">
        <v>125</v>
      </c>
    </row>
    <row r="384" s="14" customFormat="1">
      <c r="A384" s="14"/>
      <c r="B384" s="232"/>
      <c r="C384" s="233"/>
      <c r="D384" s="222" t="s">
        <v>138</v>
      </c>
      <c r="E384" s="234" t="s">
        <v>19</v>
      </c>
      <c r="F384" s="235" t="s">
        <v>143</v>
      </c>
      <c r="G384" s="233"/>
      <c r="H384" s="236">
        <v>18.640999999999998</v>
      </c>
      <c r="I384" s="237"/>
      <c r="J384" s="233"/>
      <c r="K384" s="233"/>
      <c r="L384" s="238"/>
      <c r="M384" s="239"/>
      <c r="N384" s="240"/>
      <c r="O384" s="240"/>
      <c r="P384" s="240"/>
      <c r="Q384" s="240"/>
      <c r="R384" s="240"/>
      <c r="S384" s="240"/>
      <c r="T384" s="241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42" t="s">
        <v>138</v>
      </c>
      <c r="AU384" s="242" t="s">
        <v>130</v>
      </c>
      <c r="AV384" s="14" t="s">
        <v>135</v>
      </c>
      <c r="AW384" s="14" t="s">
        <v>37</v>
      </c>
      <c r="AX384" s="14" t="s">
        <v>83</v>
      </c>
      <c r="AY384" s="242" t="s">
        <v>125</v>
      </c>
    </row>
    <row r="385" s="2" customFormat="1" ht="16.5" customHeight="1">
      <c r="A385" s="41"/>
      <c r="B385" s="42"/>
      <c r="C385" s="243" t="s">
        <v>558</v>
      </c>
      <c r="D385" s="243" t="s">
        <v>144</v>
      </c>
      <c r="E385" s="244" t="s">
        <v>559</v>
      </c>
      <c r="F385" s="245" t="s">
        <v>560</v>
      </c>
      <c r="G385" s="246" t="s">
        <v>147</v>
      </c>
      <c r="H385" s="247">
        <v>19.573</v>
      </c>
      <c r="I385" s="248"/>
      <c r="J385" s="249">
        <f>ROUND(I385*H385,2)</f>
        <v>0</v>
      </c>
      <c r="K385" s="245" t="s">
        <v>148</v>
      </c>
      <c r="L385" s="250"/>
      <c r="M385" s="251" t="s">
        <v>19</v>
      </c>
      <c r="N385" s="252" t="s">
        <v>47</v>
      </c>
      <c r="O385" s="87"/>
      <c r="P385" s="216">
        <f>O385*H385</f>
        <v>0</v>
      </c>
      <c r="Q385" s="216">
        <v>0.00089999999999999998</v>
      </c>
      <c r="R385" s="216">
        <f>Q385*H385</f>
        <v>0.017615700000000001</v>
      </c>
      <c r="S385" s="216">
        <v>0</v>
      </c>
      <c r="T385" s="217">
        <f>S385*H385</f>
        <v>0</v>
      </c>
      <c r="U385" s="41"/>
      <c r="V385" s="41"/>
      <c r="W385" s="41"/>
      <c r="X385" s="41"/>
      <c r="Y385" s="41"/>
      <c r="Z385" s="41"/>
      <c r="AA385" s="41"/>
      <c r="AB385" s="41"/>
      <c r="AC385" s="41"/>
      <c r="AD385" s="41"/>
      <c r="AE385" s="41"/>
      <c r="AR385" s="218" t="s">
        <v>342</v>
      </c>
      <c r="AT385" s="218" t="s">
        <v>144</v>
      </c>
      <c r="AU385" s="218" t="s">
        <v>130</v>
      </c>
      <c r="AY385" s="20" t="s">
        <v>125</v>
      </c>
      <c r="BE385" s="219">
        <f>IF(N385="základní",J385,0)</f>
        <v>0</v>
      </c>
      <c r="BF385" s="219">
        <f>IF(N385="snížená",J385,0)</f>
        <v>0</v>
      </c>
      <c r="BG385" s="219">
        <f>IF(N385="zákl. přenesená",J385,0)</f>
        <v>0</v>
      </c>
      <c r="BH385" s="219">
        <f>IF(N385="sníž. přenesená",J385,0)</f>
        <v>0</v>
      </c>
      <c r="BI385" s="219">
        <f>IF(N385="nulová",J385,0)</f>
        <v>0</v>
      </c>
      <c r="BJ385" s="20" t="s">
        <v>130</v>
      </c>
      <c r="BK385" s="219">
        <f>ROUND(I385*H385,2)</f>
        <v>0</v>
      </c>
      <c r="BL385" s="20" t="s">
        <v>232</v>
      </c>
      <c r="BM385" s="218" t="s">
        <v>561</v>
      </c>
    </row>
    <row r="386" s="13" customFormat="1">
      <c r="A386" s="13"/>
      <c r="B386" s="220"/>
      <c r="C386" s="221"/>
      <c r="D386" s="222" t="s">
        <v>138</v>
      </c>
      <c r="E386" s="221"/>
      <c r="F386" s="224" t="s">
        <v>562</v>
      </c>
      <c r="G386" s="221"/>
      <c r="H386" s="225">
        <v>19.573</v>
      </c>
      <c r="I386" s="226"/>
      <c r="J386" s="221"/>
      <c r="K386" s="221"/>
      <c r="L386" s="227"/>
      <c r="M386" s="228"/>
      <c r="N386" s="229"/>
      <c r="O386" s="229"/>
      <c r="P386" s="229"/>
      <c r="Q386" s="229"/>
      <c r="R386" s="229"/>
      <c r="S386" s="229"/>
      <c r="T386" s="230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31" t="s">
        <v>138</v>
      </c>
      <c r="AU386" s="231" t="s">
        <v>130</v>
      </c>
      <c r="AV386" s="13" t="s">
        <v>130</v>
      </c>
      <c r="AW386" s="13" t="s">
        <v>4</v>
      </c>
      <c r="AX386" s="13" t="s">
        <v>83</v>
      </c>
      <c r="AY386" s="231" t="s">
        <v>125</v>
      </c>
    </row>
    <row r="387" s="2" customFormat="1" ht="24.15" customHeight="1">
      <c r="A387" s="41"/>
      <c r="B387" s="42"/>
      <c r="C387" s="207" t="s">
        <v>563</v>
      </c>
      <c r="D387" s="207" t="s">
        <v>131</v>
      </c>
      <c r="E387" s="208" t="s">
        <v>564</v>
      </c>
      <c r="F387" s="209" t="s">
        <v>565</v>
      </c>
      <c r="G387" s="210" t="s">
        <v>147</v>
      </c>
      <c r="H387" s="211">
        <v>20</v>
      </c>
      <c r="I387" s="212"/>
      <c r="J387" s="213">
        <f>ROUND(I387*H387,2)</f>
        <v>0</v>
      </c>
      <c r="K387" s="209" t="s">
        <v>148</v>
      </c>
      <c r="L387" s="47"/>
      <c r="M387" s="214" t="s">
        <v>19</v>
      </c>
      <c r="N387" s="215" t="s">
        <v>47</v>
      </c>
      <c r="O387" s="87"/>
      <c r="P387" s="216">
        <f>O387*H387</f>
        <v>0</v>
      </c>
      <c r="Q387" s="216">
        <v>0</v>
      </c>
      <c r="R387" s="216">
        <f>Q387*H387</f>
        <v>0</v>
      </c>
      <c r="S387" s="216">
        <v>3.0000000000000001E-05</v>
      </c>
      <c r="T387" s="217">
        <f>S387*H387</f>
        <v>0.00060000000000000006</v>
      </c>
      <c r="U387" s="41"/>
      <c r="V387" s="41"/>
      <c r="W387" s="41"/>
      <c r="X387" s="41"/>
      <c r="Y387" s="41"/>
      <c r="Z387" s="41"/>
      <c r="AA387" s="41"/>
      <c r="AB387" s="41"/>
      <c r="AC387" s="41"/>
      <c r="AD387" s="41"/>
      <c r="AE387" s="41"/>
      <c r="AR387" s="218" t="s">
        <v>232</v>
      </c>
      <c r="AT387" s="218" t="s">
        <v>131</v>
      </c>
      <c r="AU387" s="218" t="s">
        <v>130</v>
      </c>
      <c r="AY387" s="20" t="s">
        <v>125</v>
      </c>
      <c r="BE387" s="219">
        <f>IF(N387="základní",J387,0)</f>
        <v>0</v>
      </c>
      <c r="BF387" s="219">
        <f>IF(N387="snížená",J387,0)</f>
        <v>0</v>
      </c>
      <c r="BG387" s="219">
        <f>IF(N387="zákl. přenesená",J387,0)</f>
        <v>0</v>
      </c>
      <c r="BH387" s="219">
        <f>IF(N387="sníž. přenesená",J387,0)</f>
        <v>0</v>
      </c>
      <c r="BI387" s="219">
        <f>IF(N387="nulová",J387,0)</f>
        <v>0</v>
      </c>
      <c r="BJ387" s="20" t="s">
        <v>130</v>
      </c>
      <c r="BK387" s="219">
        <f>ROUND(I387*H387,2)</f>
        <v>0</v>
      </c>
      <c r="BL387" s="20" t="s">
        <v>232</v>
      </c>
      <c r="BM387" s="218" t="s">
        <v>566</v>
      </c>
    </row>
    <row r="388" s="2" customFormat="1">
      <c r="A388" s="41"/>
      <c r="B388" s="42"/>
      <c r="C388" s="43"/>
      <c r="D388" s="253" t="s">
        <v>163</v>
      </c>
      <c r="E388" s="43"/>
      <c r="F388" s="254" t="s">
        <v>567</v>
      </c>
      <c r="G388" s="43"/>
      <c r="H388" s="43"/>
      <c r="I388" s="255"/>
      <c r="J388" s="43"/>
      <c r="K388" s="43"/>
      <c r="L388" s="47"/>
      <c r="M388" s="256"/>
      <c r="N388" s="257"/>
      <c r="O388" s="87"/>
      <c r="P388" s="87"/>
      <c r="Q388" s="87"/>
      <c r="R388" s="87"/>
      <c r="S388" s="87"/>
      <c r="T388" s="88"/>
      <c r="U388" s="41"/>
      <c r="V388" s="41"/>
      <c r="W388" s="41"/>
      <c r="X388" s="41"/>
      <c r="Y388" s="41"/>
      <c r="Z388" s="41"/>
      <c r="AA388" s="41"/>
      <c r="AB388" s="41"/>
      <c r="AC388" s="41"/>
      <c r="AD388" s="41"/>
      <c r="AE388" s="41"/>
      <c r="AT388" s="20" t="s">
        <v>163</v>
      </c>
      <c r="AU388" s="20" t="s">
        <v>130</v>
      </c>
    </row>
    <row r="389" s="13" customFormat="1">
      <c r="A389" s="13"/>
      <c r="B389" s="220"/>
      <c r="C389" s="221"/>
      <c r="D389" s="222" t="s">
        <v>138</v>
      </c>
      <c r="E389" s="223" t="s">
        <v>19</v>
      </c>
      <c r="F389" s="224" t="s">
        <v>568</v>
      </c>
      <c r="G389" s="221"/>
      <c r="H389" s="225">
        <v>20</v>
      </c>
      <c r="I389" s="226"/>
      <c r="J389" s="221"/>
      <c r="K389" s="221"/>
      <c r="L389" s="227"/>
      <c r="M389" s="228"/>
      <c r="N389" s="229"/>
      <c r="O389" s="229"/>
      <c r="P389" s="229"/>
      <c r="Q389" s="229"/>
      <c r="R389" s="229"/>
      <c r="S389" s="229"/>
      <c r="T389" s="230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31" t="s">
        <v>138</v>
      </c>
      <c r="AU389" s="231" t="s">
        <v>130</v>
      </c>
      <c r="AV389" s="13" t="s">
        <v>130</v>
      </c>
      <c r="AW389" s="13" t="s">
        <v>37</v>
      </c>
      <c r="AX389" s="13" t="s">
        <v>83</v>
      </c>
      <c r="AY389" s="231" t="s">
        <v>125</v>
      </c>
    </row>
    <row r="390" s="2" customFormat="1" ht="16.5" customHeight="1">
      <c r="A390" s="41"/>
      <c r="B390" s="42"/>
      <c r="C390" s="243" t="s">
        <v>569</v>
      </c>
      <c r="D390" s="243" t="s">
        <v>144</v>
      </c>
      <c r="E390" s="244" t="s">
        <v>559</v>
      </c>
      <c r="F390" s="245" t="s">
        <v>560</v>
      </c>
      <c r="G390" s="246" t="s">
        <v>147</v>
      </c>
      <c r="H390" s="247">
        <v>21</v>
      </c>
      <c r="I390" s="248"/>
      <c r="J390" s="249">
        <f>ROUND(I390*H390,2)</f>
        <v>0</v>
      </c>
      <c r="K390" s="245" t="s">
        <v>148</v>
      </c>
      <c r="L390" s="250"/>
      <c r="M390" s="251" t="s">
        <v>19</v>
      </c>
      <c r="N390" s="252" t="s">
        <v>47</v>
      </c>
      <c r="O390" s="87"/>
      <c r="P390" s="216">
        <f>O390*H390</f>
        <v>0</v>
      </c>
      <c r="Q390" s="216">
        <v>0.00089999999999999998</v>
      </c>
      <c r="R390" s="216">
        <f>Q390*H390</f>
        <v>0.0189</v>
      </c>
      <c r="S390" s="216">
        <v>0</v>
      </c>
      <c r="T390" s="217">
        <f>S390*H390</f>
        <v>0</v>
      </c>
      <c r="U390" s="41"/>
      <c r="V390" s="41"/>
      <c r="W390" s="41"/>
      <c r="X390" s="41"/>
      <c r="Y390" s="41"/>
      <c r="Z390" s="41"/>
      <c r="AA390" s="41"/>
      <c r="AB390" s="41"/>
      <c r="AC390" s="41"/>
      <c r="AD390" s="41"/>
      <c r="AE390" s="41"/>
      <c r="AR390" s="218" t="s">
        <v>342</v>
      </c>
      <c r="AT390" s="218" t="s">
        <v>144</v>
      </c>
      <c r="AU390" s="218" t="s">
        <v>130</v>
      </c>
      <c r="AY390" s="20" t="s">
        <v>125</v>
      </c>
      <c r="BE390" s="219">
        <f>IF(N390="základní",J390,0)</f>
        <v>0</v>
      </c>
      <c r="BF390" s="219">
        <f>IF(N390="snížená",J390,0)</f>
        <v>0</v>
      </c>
      <c r="BG390" s="219">
        <f>IF(N390="zákl. přenesená",J390,0)</f>
        <v>0</v>
      </c>
      <c r="BH390" s="219">
        <f>IF(N390="sníž. přenesená",J390,0)</f>
        <v>0</v>
      </c>
      <c r="BI390" s="219">
        <f>IF(N390="nulová",J390,0)</f>
        <v>0</v>
      </c>
      <c r="BJ390" s="20" t="s">
        <v>130</v>
      </c>
      <c r="BK390" s="219">
        <f>ROUND(I390*H390,2)</f>
        <v>0</v>
      </c>
      <c r="BL390" s="20" t="s">
        <v>232</v>
      </c>
      <c r="BM390" s="218" t="s">
        <v>570</v>
      </c>
    </row>
    <row r="391" s="13" customFormat="1">
      <c r="A391" s="13"/>
      <c r="B391" s="220"/>
      <c r="C391" s="221"/>
      <c r="D391" s="222" t="s">
        <v>138</v>
      </c>
      <c r="E391" s="221"/>
      <c r="F391" s="224" t="s">
        <v>571</v>
      </c>
      <c r="G391" s="221"/>
      <c r="H391" s="225">
        <v>21</v>
      </c>
      <c r="I391" s="226"/>
      <c r="J391" s="221"/>
      <c r="K391" s="221"/>
      <c r="L391" s="227"/>
      <c r="M391" s="228"/>
      <c r="N391" s="229"/>
      <c r="O391" s="229"/>
      <c r="P391" s="229"/>
      <c r="Q391" s="229"/>
      <c r="R391" s="229"/>
      <c r="S391" s="229"/>
      <c r="T391" s="230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31" t="s">
        <v>138</v>
      </c>
      <c r="AU391" s="231" t="s">
        <v>130</v>
      </c>
      <c r="AV391" s="13" t="s">
        <v>130</v>
      </c>
      <c r="AW391" s="13" t="s">
        <v>4</v>
      </c>
      <c r="AX391" s="13" t="s">
        <v>83</v>
      </c>
      <c r="AY391" s="231" t="s">
        <v>125</v>
      </c>
    </row>
    <row r="392" s="2" customFormat="1" ht="16.5" customHeight="1">
      <c r="A392" s="41"/>
      <c r="B392" s="42"/>
      <c r="C392" s="207" t="s">
        <v>572</v>
      </c>
      <c r="D392" s="207" t="s">
        <v>131</v>
      </c>
      <c r="E392" s="208" t="s">
        <v>573</v>
      </c>
      <c r="F392" s="209" t="s">
        <v>574</v>
      </c>
      <c r="G392" s="210" t="s">
        <v>147</v>
      </c>
      <c r="H392" s="211">
        <v>12.464</v>
      </c>
      <c r="I392" s="212"/>
      <c r="J392" s="213">
        <f>ROUND(I392*H392,2)</f>
        <v>0</v>
      </c>
      <c r="K392" s="209" t="s">
        <v>148</v>
      </c>
      <c r="L392" s="47"/>
      <c r="M392" s="214" t="s">
        <v>19</v>
      </c>
      <c r="N392" s="215" t="s">
        <v>47</v>
      </c>
      <c r="O392" s="87"/>
      <c r="P392" s="216">
        <f>O392*H392</f>
        <v>0</v>
      </c>
      <c r="Q392" s="216">
        <v>0.00021000000000000001</v>
      </c>
      <c r="R392" s="216">
        <f>Q392*H392</f>
        <v>0.0026174400000000004</v>
      </c>
      <c r="S392" s="216">
        <v>0</v>
      </c>
      <c r="T392" s="217">
        <f>S392*H392</f>
        <v>0</v>
      </c>
      <c r="U392" s="41"/>
      <c r="V392" s="41"/>
      <c r="W392" s="41"/>
      <c r="X392" s="41"/>
      <c r="Y392" s="41"/>
      <c r="Z392" s="41"/>
      <c r="AA392" s="41"/>
      <c r="AB392" s="41"/>
      <c r="AC392" s="41"/>
      <c r="AD392" s="41"/>
      <c r="AE392" s="41"/>
      <c r="AR392" s="218" t="s">
        <v>232</v>
      </c>
      <c r="AT392" s="218" t="s">
        <v>131</v>
      </c>
      <c r="AU392" s="218" t="s">
        <v>130</v>
      </c>
      <c r="AY392" s="20" t="s">
        <v>125</v>
      </c>
      <c r="BE392" s="219">
        <f>IF(N392="základní",J392,0)</f>
        <v>0</v>
      </c>
      <c r="BF392" s="219">
        <f>IF(N392="snížená",J392,0)</f>
        <v>0</v>
      </c>
      <c r="BG392" s="219">
        <f>IF(N392="zákl. přenesená",J392,0)</f>
        <v>0</v>
      </c>
      <c r="BH392" s="219">
        <f>IF(N392="sníž. přenesená",J392,0)</f>
        <v>0</v>
      </c>
      <c r="BI392" s="219">
        <f>IF(N392="nulová",J392,0)</f>
        <v>0</v>
      </c>
      <c r="BJ392" s="20" t="s">
        <v>130</v>
      </c>
      <c r="BK392" s="219">
        <f>ROUND(I392*H392,2)</f>
        <v>0</v>
      </c>
      <c r="BL392" s="20" t="s">
        <v>232</v>
      </c>
      <c r="BM392" s="218" t="s">
        <v>575</v>
      </c>
    </row>
    <row r="393" s="2" customFormat="1">
      <c r="A393" s="41"/>
      <c r="B393" s="42"/>
      <c r="C393" s="43"/>
      <c r="D393" s="253" t="s">
        <v>163</v>
      </c>
      <c r="E393" s="43"/>
      <c r="F393" s="254" t="s">
        <v>576</v>
      </c>
      <c r="G393" s="43"/>
      <c r="H393" s="43"/>
      <c r="I393" s="255"/>
      <c r="J393" s="43"/>
      <c r="K393" s="43"/>
      <c r="L393" s="47"/>
      <c r="M393" s="256"/>
      <c r="N393" s="257"/>
      <c r="O393" s="87"/>
      <c r="P393" s="87"/>
      <c r="Q393" s="87"/>
      <c r="R393" s="87"/>
      <c r="S393" s="87"/>
      <c r="T393" s="88"/>
      <c r="U393" s="41"/>
      <c r="V393" s="41"/>
      <c r="W393" s="41"/>
      <c r="X393" s="41"/>
      <c r="Y393" s="41"/>
      <c r="Z393" s="41"/>
      <c r="AA393" s="41"/>
      <c r="AB393" s="41"/>
      <c r="AC393" s="41"/>
      <c r="AD393" s="41"/>
      <c r="AE393" s="41"/>
      <c r="AT393" s="20" t="s">
        <v>163</v>
      </c>
      <c r="AU393" s="20" t="s">
        <v>130</v>
      </c>
    </row>
    <row r="394" s="13" customFormat="1">
      <c r="A394" s="13"/>
      <c r="B394" s="220"/>
      <c r="C394" s="221"/>
      <c r="D394" s="222" t="s">
        <v>138</v>
      </c>
      <c r="E394" s="223" t="s">
        <v>19</v>
      </c>
      <c r="F394" s="224" t="s">
        <v>139</v>
      </c>
      <c r="G394" s="221"/>
      <c r="H394" s="225">
        <v>2.5640000000000001</v>
      </c>
      <c r="I394" s="226"/>
      <c r="J394" s="221"/>
      <c r="K394" s="221"/>
      <c r="L394" s="227"/>
      <c r="M394" s="228"/>
      <c r="N394" s="229"/>
      <c r="O394" s="229"/>
      <c r="P394" s="229"/>
      <c r="Q394" s="229"/>
      <c r="R394" s="229"/>
      <c r="S394" s="229"/>
      <c r="T394" s="230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31" t="s">
        <v>138</v>
      </c>
      <c r="AU394" s="231" t="s">
        <v>130</v>
      </c>
      <c r="AV394" s="13" t="s">
        <v>130</v>
      </c>
      <c r="AW394" s="13" t="s">
        <v>37</v>
      </c>
      <c r="AX394" s="13" t="s">
        <v>75</v>
      </c>
      <c r="AY394" s="231" t="s">
        <v>125</v>
      </c>
    </row>
    <row r="395" s="13" customFormat="1">
      <c r="A395" s="13"/>
      <c r="B395" s="220"/>
      <c r="C395" s="221"/>
      <c r="D395" s="222" t="s">
        <v>138</v>
      </c>
      <c r="E395" s="223" t="s">
        <v>19</v>
      </c>
      <c r="F395" s="224" t="s">
        <v>140</v>
      </c>
      <c r="G395" s="221"/>
      <c r="H395" s="225">
        <v>4.3499999999999996</v>
      </c>
      <c r="I395" s="226"/>
      <c r="J395" s="221"/>
      <c r="K395" s="221"/>
      <c r="L395" s="227"/>
      <c r="M395" s="228"/>
      <c r="N395" s="229"/>
      <c r="O395" s="229"/>
      <c r="P395" s="229"/>
      <c r="Q395" s="229"/>
      <c r="R395" s="229"/>
      <c r="S395" s="229"/>
      <c r="T395" s="230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31" t="s">
        <v>138</v>
      </c>
      <c r="AU395" s="231" t="s">
        <v>130</v>
      </c>
      <c r="AV395" s="13" t="s">
        <v>130</v>
      </c>
      <c r="AW395" s="13" t="s">
        <v>37</v>
      </c>
      <c r="AX395" s="13" t="s">
        <v>75</v>
      </c>
      <c r="AY395" s="231" t="s">
        <v>125</v>
      </c>
    </row>
    <row r="396" s="13" customFormat="1">
      <c r="A396" s="13"/>
      <c r="B396" s="220"/>
      <c r="C396" s="221"/>
      <c r="D396" s="222" t="s">
        <v>138</v>
      </c>
      <c r="E396" s="223" t="s">
        <v>19</v>
      </c>
      <c r="F396" s="224" t="s">
        <v>141</v>
      </c>
      <c r="G396" s="221"/>
      <c r="H396" s="225">
        <v>1.8520000000000001</v>
      </c>
      <c r="I396" s="226"/>
      <c r="J396" s="221"/>
      <c r="K396" s="221"/>
      <c r="L396" s="227"/>
      <c r="M396" s="228"/>
      <c r="N396" s="229"/>
      <c r="O396" s="229"/>
      <c r="P396" s="229"/>
      <c r="Q396" s="229"/>
      <c r="R396" s="229"/>
      <c r="S396" s="229"/>
      <c r="T396" s="230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31" t="s">
        <v>138</v>
      </c>
      <c r="AU396" s="231" t="s">
        <v>130</v>
      </c>
      <c r="AV396" s="13" t="s">
        <v>130</v>
      </c>
      <c r="AW396" s="13" t="s">
        <v>37</v>
      </c>
      <c r="AX396" s="13" t="s">
        <v>75</v>
      </c>
      <c r="AY396" s="231" t="s">
        <v>125</v>
      </c>
    </row>
    <row r="397" s="13" customFormat="1">
      <c r="A397" s="13"/>
      <c r="B397" s="220"/>
      <c r="C397" s="221"/>
      <c r="D397" s="222" t="s">
        <v>138</v>
      </c>
      <c r="E397" s="223" t="s">
        <v>19</v>
      </c>
      <c r="F397" s="224" t="s">
        <v>187</v>
      </c>
      <c r="G397" s="221"/>
      <c r="H397" s="225">
        <v>3.698</v>
      </c>
      <c r="I397" s="226"/>
      <c r="J397" s="221"/>
      <c r="K397" s="221"/>
      <c r="L397" s="227"/>
      <c r="M397" s="228"/>
      <c r="N397" s="229"/>
      <c r="O397" s="229"/>
      <c r="P397" s="229"/>
      <c r="Q397" s="229"/>
      <c r="R397" s="229"/>
      <c r="S397" s="229"/>
      <c r="T397" s="230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31" t="s">
        <v>138</v>
      </c>
      <c r="AU397" s="231" t="s">
        <v>130</v>
      </c>
      <c r="AV397" s="13" t="s">
        <v>130</v>
      </c>
      <c r="AW397" s="13" t="s">
        <v>37</v>
      </c>
      <c r="AX397" s="13" t="s">
        <v>75</v>
      </c>
      <c r="AY397" s="231" t="s">
        <v>125</v>
      </c>
    </row>
    <row r="398" s="14" customFormat="1">
      <c r="A398" s="14"/>
      <c r="B398" s="232"/>
      <c r="C398" s="233"/>
      <c r="D398" s="222" t="s">
        <v>138</v>
      </c>
      <c r="E398" s="234" t="s">
        <v>19</v>
      </c>
      <c r="F398" s="235" t="s">
        <v>143</v>
      </c>
      <c r="G398" s="233"/>
      <c r="H398" s="236">
        <v>12.464</v>
      </c>
      <c r="I398" s="237"/>
      <c r="J398" s="233"/>
      <c r="K398" s="233"/>
      <c r="L398" s="238"/>
      <c r="M398" s="239"/>
      <c r="N398" s="240"/>
      <c r="O398" s="240"/>
      <c r="P398" s="240"/>
      <c r="Q398" s="240"/>
      <c r="R398" s="240"/>
      <c r="S398" s="240"/>
      <c r="T398" s="241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42" t="s">
        <v>138</v>
      </c>
      <c r="AU398" s="242" t="s">
        <v>130</v>
      </c>
      <c r="AV398" s="14" t="s">
        <v>135</v>
      </c>
      <c r="AW398" s="14" t="s">
        <v>37</v>
      </c>
      <c r="AX398" s="14" t="s">
        <v>83</v>
      </c>
      <c r="AY398" s="242" t="s">
        <v>125</v>
      </c>
    </row>
    <row r="399" s="2" customFormat="1" ht="24.15" customHeight="1">
      <c r="A399" s="41"/>
      <c r="B399" s="42"/>
      <c r="C399" s="207" t="s">
        <v>577</v>
      </c>
      <c r="D399" s="207" t="s">
        <v>131</v>
      </c>
      <c r="E399" s="208" t="s">
        <v>578</v>
      </c>
      <c r="F399" s="209" t="s">
        <v>579</v>
      </c>
      <c r="G399" s="210" t="s">
        <v>147</v>
      </c>
      <c r="H399" s="211">
        <v>12.464</v>
      </c>
      <c r="I399" s="212"/>
      <c r="J399" s="213">
        <f>ROUND(I399*H399,2)</f>
        <v>0</v>
      </c>
      <c r="K399" s="209" t="s">
        <v>148</v>
      </c>
      <c r="L399" s="47"/>
      <c r="M399" s="214" t="s">
        <v>19</v>
      </c>
      <c r="N399" s="215" t="s">
        <v>47</v>
      </c>
      <c r="O399" s="87"/>
      <c r="P399" s="216">
        <f>O399*H399</f>
        <v>0</v>
      </c>
      <c r="Q399" s="216">
        <v>0.00029</v>
      </c>
      <c r="R399" s="216">
        <f>Q399*H399</f>
        <v>0.0036145600000000002</v>
      </c>
      <c r="S399" s="216">
        <v>0</v>
      </c>
      <c r="T399" s="217">
        <f>S399*H399</f>
        <v>0</v>
      </c>
      <c r="U399" s="41"/>
      <c r="V399" s="41"/>
      <c r="W399" s="41"/>
      <c r="X399" s="41"/>
      <c r="Y399" s="41"/>
      <c r="Z399" s="41"/>
      <c r="AA399" s="41"/>
      <c r="AB399" s="41"/>
      <c r="AC399" s="41"/>
      <c r="AD399" s="41"/>
      <c r="AE399" s="41"/>
      <c r="AR399" s="218" t="s">
        <v>232</v>
      </c>
      <c r="AT399" s="218" t="s">
        <v>131</v>
      </c>
      <c r="AU399" s="218" t="s">
        <v>130</v>
      </c>
      <c r="AY399" s="20" t="s">
        <v>125</v>
      </c>
      <c r="BE399" s="219">
        <f>IF(N399="základní",J399,0)</f>
        <v>0</v>
      </c>
      <c r="BF399" s="219">
        <f>IF(N399="snížená",J399,0)</f>
        <v>0</v>
      </c>
      <c r="BG399" s="219">
        <f>IF(N399="zákl. přenesená",J399,0)</f>
        <v>0</v>
      </c>
      <c r="BH399" s="219">
        <f>IF(N399="sníž. přenesená",J399,0)</f>
        <v>0</v>
      </c>
      <c r="BI399" s="219">
        <f>IF(N399="nulová",J399,0)</f>
        <v>0</v>
      </c>
      <c r="BJ399" s="20" t="s">
        <v>130</v>
      </c>
      <c r="BK399" s="219">
        <f>ROUND(I399*H399,2)</f>
        <v>0</v>
      </c>
      <c r="BL399" s="20" t="s">
        <v>232</v>
      </c>
      <c r="BM399" s="218" t="s">
        <v>580</v>
      </c>
    </row>
    <row r="400" s="2" customFormat="1">
      <c r="A400" s="41"/>
      <c r="B400" s="42"/>
      <c r="C400" s="43"/>
      <c r="D400" s="253" t="s">
        <v>163</v>
      </c>
      <c r="E400" s="43"/>
      <c r="F400" s="254" t="s">
        <v>581</v>
      </c>
      <c r="G400" s="43"/>
      <c r="H400" s="43"/>
      <c r="I400" s="255"/>
      <c r="J400" s="43"/>
      <c r="K400" s="43"/>
      <c r="L400" s="47"/>
      <c r="M400" s="256"/>
      <c r="N400" s="257"/>
      <c r="O400" s="87"/>
      <c r="P400" s="87"/>
      <c r="Q400" s="87"/>
      <c r="R400" s="87"/>
      <c r="S400" s="87"/>
      <c r="T400" s="88"/>
      <c r="U400" s="41"/>
      <c r="V400" s="41"/>
      <c r="W400" s="41"/>
      <c r="X400" s="41"/>
      <c r="Y400" s="41"/>
      <c r="Z400" s="41"/>
      <c r="AA400" s="41"/>
      <c r="AB400" s="41"/>
      <c r="AC400" s="41"/>
      <c r="AD400" s="41"/>
      <c r="AE400" s="41"/>
      <c r="AT400" s="20" t="s">
        <v>163</v>
      </c>
      <c r="AU400" s="20" t="s">
        <v>130</v>
      </c>
    </row>
    <row r="401" s="13" customFormat="1">
      <c r="A401" s="13"/>
      <c r="B401" s="220"/>
      <c r="C401" s="221"/>
      <c r="D401" s="222" t="s">
        <v>138</v>
      </c>
      <c r="E401" s="223" t="s">
        <v>19</v>
      </c>
      <c r="F401" s="224" t="s">
        <v>139</v>
      </c>
      <c r="G401" s="221"/>
      <c r="H401" s="225">
        <v>2.5640000000000001</v>
      </c>
      <c r="I401" s="226"/>
      <c r="J401" s="221"/>
      <c r="K401" s="221"/>
      <c r="L401" s="227"/>
      <c r="M401" s="228"/>
      <c r="N401" s="229"/>
      <c r="O401" s="229"/>
      <c r="P401" s="229"/>
      <c r="Q401" s="229"/>
      <c r="R401" s="229"/>
      <c r="S401" s="229"/>
      <c r="T401" s="230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31" t="s">
        <v>138</v>
      </c>
      <c r="AU401" s="231" t="s">
        <v>130</v>
      </c>
      <c r="AV401" s="13" t="s">
        <v>130</v>
      </c>
      <c r="AW401" s="13" t="s">
        <v>37</v>
      </c>
      <c r="AX401" s="13" t="s">
        <v>75</v>
      </c>
      <c r="AY401" s="231" t="s">
        <v>125</v>
      </c>
    </row>
    <row r="402" s="13" customFormat="1">
      <c r="A402" s="13"/>
      <c r="B402" s="220"/>
      <c r="C402" s="221"/>
      <c r="D402" s="222" t="s">
        <v>138</v>
      </c>
      <c r="E402" s="223" t="s">
        <v>19</v>
      </c>
      <c r="F402" s="224" t="s">
        <v>140</v>
      </c>
      <c r="G402" s="221"/>
      <c r="H402" s="225">
        <v>4.3499999999999996</v>
      </c>
      <c r="I402" s="226"/>
      <c r="J402" s="221"/>
      <c r="K402" s="221"/>
      <c r="L402" s="227"/>
      <c r="M402" s="228"/>
      <c r="N402" s="229"/>
      <c r="O402" s="229"/>
      <c r="P402" s="229"/>
      <c r="Q402" s="229"/>
      <c r="R402" s="229"/>
      <c r="S402" s="229"/>
      <c r="T402" s="230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31" t="s">
        <v>138</v>
      </c>
      <c r="AU402" s="231" t="s">
        <v>130</v>
      </c>
      <c r="AV402" s="13" t="s">
        <v>130</v>
      </c>
      <c r="AW402" s="13" t="s">
        <v>37</v>
      </c>
      <c r="AX402" s="13" t="s">
        <v>75</v>
      </c>
      <c r="AY402" s="231" t="s">
        <v>125</v>
      </c>
    </row>
    <row r="403" s="13" customFormat="1">
      <c r="A403" s="13"/>
      <c r="B403" s="220"/>
      <c r="C403" s="221"/>
      <c r="D403" s="222" t="s">
        <v>138</v>
      </c>
      <c r="E403" s="223" t="s">
        <v>19</v>
      </c>
      <c r="F403" s="224" t="s">
        <v>141</v>
      </c>
      <c r="G403" s="221"/>
      <c r="H403" s="225">
        <v>1.8520000000000001</v>
      </c>
      <c r="I403" s="226"/>
      <c r="J403" s="221"/>
      <c r="K403" s="221"/>
      <c r="L403" s="227"/>
      <c r="M403" s="228"/>
      <c r="N403" s="229"/>
      <c r="O403" s="229"/>
      <c r="P403" s="229"/>
      <c r="Q403" s="229"/>
      <c r="R403" s="229"/>
      <c r="S403" s="229"/>
      <c r="T403" s="230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31" t="s">
        <v>138</v>
      </c>
      <c r="AU403" s="231" t="s">
        <v>130</v>
      </c>
      <c r="AV403" s="13" t="s">
        <v>130</v>
      </c>
      <c r="AW403" s="13" t="s">
        <v>37</v>
      </c>
      <c r="AX403" s="13" t="s">
        <v>75</v>
      </c>
      <c r="AY403" s="231" t="s">
        <v>125</v>
      </c>
    </row>
    <row r="404" s="13" customFormat="1">
      <c r="A404" s="13"/>
      <c r="B404" s="220"/>
      <c r="C404" s="221"/>
      <c r="D404" s="222" t="s">
        <v>138</v>
      </c>
      <c r="E404" s="223" t="s">
        <v>19</v>
      </c>
      <c r="F404" s="224" t="s">
        <v>187</v>
      </c>
      <c r="G404" s="221"/>
      <c r="H404" s="225">
        <v>3.698</v>
      </c>
      <c r="I404" s="226"/>
      <c r="J404" s="221"/>
      <c r="K404" s="221"/>
      <c r="L404" s="227"/>
      <c r="M404" s="228"/>
      <c r="N404" s="229"/>
      <c r="O404" s="229"/>
      <c r="P404" s="229"/>
      <c r="Q404" s="229"/>
      <c r="R404" s="229"/>
      <c r="S404" s="229"/>
      <c r="T404" s="230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31" t="s">
        <v>138</v>
      </c>
      <c r="AU404" s="231" t="s">
        <v>130</v>
      </c>
      <c r="AV404" s="13" t="s">
        <v>130</v>
      </c>
      <c r="AW404" s="13" t="s">
        <v>37</v>
      </c>
      <c r="AX404" s="13" t="s">
        <v>75</v>
      </c>
      <c r="AY404" s="231" t="s">
        <v>125</v>
      </c>
    </row>
    <row r="405" s="14" customFormat="1">
      <c r="A405" s="14"/>
      <c r="B405" s="232"/>
      <c r="C405" s="233"/>
      <c r="D405" s="222" t="s">
        <v>138</v>
      </c>
      <c r="E405" s="234" t="s">
        <v>19</v>
      </c>
      <c r="F405" s="235" t="s">
        <v>143</v>
      </c>
      <c r="G405" s="233"/>
      <c r="H405" s="236">
        <v>12.464</v>
      </c>
      <c r="I405" s="237"/>
      <c r="J405" s="233"/>
      <c r="K405" s="233"/>
      <c r="L405" s="238"/>
      <c r="M405" s="239"/>
      <c r="N405" s="240"/>
      <c r="O405" s="240"/>
      <c r="P405" s="240"/>
      <c r="Q405" s="240"/>
      <c r="R405" s="240"/>
      <c r="S405" s="240"/>
      <c r="T405" s="241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42" t="s">
        <v>138</v>
      </c>
      <c r="AU405" s="242" t="s">
        <v>130</v>
      </c>
      <c r="AV405" s="14" t="s">
        <v>135</v>
      </c>
      <c r="AW405" s="14" t="s">
        <v>37</v>
      </c>
      <c r="AX405" s="14" t="s">
        <v>83</v>
      </c>
      <c r="AY405" s="242" t="s">
        <v>125</v>
      </c>
    </row>
    <row r="406" s="2" customFormat="1" ht="24.15" customHeight="1">
      <c r="A406" s="41"/>
      <c r="B406" s="42"/>
      <c r="C406" s="207" t="s">
        <v>582</v>
      </c>
      <c r="D406" s="207" t="s">
        <v>131</v>
      </c>
      <c r="E406" s="208" t="s">
        <v>583</v>
      </c>
      <c r="F406" s="209" t="s">
        <v>584</v>
      </c>
      <c r="G406" s="210" t="s">
        <v>147</v>
      </c>
      <c r="H406" s="211">
        <v>12.464</v>
      </c>
      <c r="I406" s="212"/>
      <c r="J406" s="213">
        <f>ROUND(I406*H406,2)</f>
        <v>0</v>
      </c>
      <c r="K406" s="209" t="s">
        <v>148</v>
      </c>
      <c r="L406" s="47"/>
      <c r="M406" s="214" t="s">
        <v>19</v>
      </c>
      <c r="N406" s="215" t="s">
        <v>47</v>
      </c>
      <c r="O406" s="87"/>
      <c r="P406" s="216">
        <f>O406*H406</f>
        <v>0</v>
      </c>
      <c r="Q406" s="216">
        <v>0</v>
      </c>
      <c r="R406" s="216">
        <f>Q406*H406</f>
        <v>0</v>
      </c>
      <c r="S406" s="216">
        <v>0</v>
      </c>
      <c r="T406" s="217">
        <f>S406*H406</f>
        <v>0</v>
      </c>
      <c r="U406" s="41"/>
      <c r="V406" s="41"/>
      <c r="W406" s="41"/>
      <c r="X406" s="41"/>
      <c r="Y406" s="41"/>
      <c r="Z406" s="41"/>
      <c r="AA406" s="41"/>
      <c r="AB406" s="41"/>
      <c r="AC406" s="41"/>
      <c r="AD406" s="41"/>
      <c r="AE406" s="41"/>
      <c r="AR406" s="218" t="s">
        <v>232</v>
      </c>
      <c r="AT406" s="218" t="s">
        <v>131</v>
      </c>
      <c r="AU406" s="218" t="s">
        <v>130</v>
      </c>
      <c r="AY406" s="20" t="s">
        <v>125</v>
      </c>
      <c r="BE406" s="219">
        <f>IF(N406="základní",J406,0)</f>
        <v>0</v>
      </c>
      <c r="BF406" s="219">
        <f>IF(N406="snížená",J406,0)</f>
        <v>0</v>
      </c>
      <c r="BG406" s="219">
        <f>IF(N406="zákl. přenesená",J406,0)</f>
        <v>0</v>
      </c>
      <c r="BH406" s="219">
        <f>IF(N406="sníž. přenesená",J406,0)</f>
        <v>0</v>
      </c>
      <c r="BI406" s="219">
        <f>IF(N406="nulová",J406,0)</f>
        <v>0</v>
      </c>
      <c r="BJ406" s="20" t="s">
        <v>130</v>
      </c>
      <c r="BK406" s="219">
        <f>ROUND(I406*H406,2)</f>
        <v>0</v>
      </c>
      <c r="BL406" s="20" t="s">
        <v>232</v>
      </c>
      <c r="BM406" s="218" t="s">
        <v>585</v>
      </c>
    </row>
    <row r="407" s="2" customFormat="1">
      <c r="A407" s="41"/>
      <c r="B407" s="42"/>
      <c r="C407" s="43"/>
      <c r="D407" s="253" t="s">
        <v>163</v>
      </c>
      <c r="E407" s="43"/>
      <c r="F407" s="254" t="s">
        <v>586</v>
      </c>
      <c r="G407" s="43"/>
      <c r="H407" s="43"/>
      <c r="I407" s="255"/>
      <c r="J407" s="43"/>
      <c r="K407" s="43"/>
      <c r="L407" s="47"/>
      <c r="M407" s="256"/>
      <c r="N407" s="257"/>
      <c r="O407" s="87"/>
      <c r="P407" s="87"/>
      <c r="Q407" s="87"/>
      <c r="R407" s="87"/>
      <c r="S407" s="87"/>
      <c r="T407" s="88"/>
      <c r="U407" s="41"/>
      <c r="V407" s="41"/>
      <c r="W407" s="41"/>
      <c r="X407" s="41"/>
      <c r="Y407" s="41"/>
      <c r="Z407" s="41"/>
      <c r="AA407" s="41"/>
      <c r="AB407" s="41"/>
      <c r="AC407" s="41"/>
      <c r="AD407" s="41"/>
      <c r="AE407" s="41"/>
      <c r="AT407" s="20" t="s">
        <v>163</v>
      </c>
      <c r="AU407" s="20" t="s">
        <v>130</v>
      </c>
    </row>
    <row r="408" s="13" customFormat="1">
      <c r="A408" s="13"/>
      <c r="B408" s="220"/>
      <c r="C408" s="221"/>
      <c r="D408" s="222" t="s">
        <v>138</v>
      </c>
      <c r="E408" s="223" t="s">
        <v>19</v>
      </c>
      <c r="F408" s="224" t="s">
        <v>139</v>
      </c>
      <c r="G408" s="221"/>
      <c r="H408" s="225">
        <v>2.5640000000000001</v>
      </c>
      <c r="I408" s="226"/>
      <c r="J408" s="221"/>
      <c r="K408" s="221"/>
      <c r="L408" s="227"/>
      <c r="M408" s="228"/>
      <c r="N408" s="229"/>
      <c r="O408" s="229"/>
      <c r="P408" s="229"/>
      <c r="Q408" s="229"/>
      <c r="R408" s="229"/>
      <c r="S408" s="229"/>
      <c r="T408" s="230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31" t="s">
        <v>138</v>
      </c>
      <c r="AU408" s="231" t="s">
        <v>130</v>
      </c>
      <c r="AV408" s="13" t="s">
        <v>130</v>
      </c>
      <c r="AW408" s="13" t="s">
        <v>37</v>
      </c>
      <c r="AX408" s="13" t="s">
        <v>75</v>
      </c>
      <c r="AY408" s="231" t="s">
        <v>125</v>
      </c>
    </row>
    <row r="409" s="13" customFormat="1">
      <c r="A409" s="13"/>
      <c r="B409" s="220"/>
      <c r="C409" s="221"/>
      <c r="D409" s="222" t="s">
        <v>138</v>
      </c>
      <c r="E409" s="223" t="s">
        <v>19</v>
      </c>
      <c r="F409" s="224" t="s">
        <v>140</v>
      </c>
      <c r="G409" s="221"/>
      <c r="H409" s="225">
        <v>4.3499999999999996</v>
      </c>
      <c r="I409" s="226"/>
      <c r="J409" s="221"/>
      <c r="K409" s="221"/>
      <c r="L409" s="227"/>
      <c r="M409" s="228"/>
      <c r="N409" s="229"/>
      <c r="O409" s="229"/>
      <c r="P409" s="229"/>
      <c r="Q409" s="229"/>
      <c r="R409" s="229"/>
      <c r="S409" s="229"/>
      <c r="T409" s="230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31" t="s">
        <v>138</v>
      </c>
      <c r="AU409" s="231" t="s">
        <v>130</v>
      </c>
      <c r="AV409" s="13" t="s">
        <v>130</v>
      </c>
      <c r="AW409" s="13" t="s">
        <v>37</v>
      </c>
      <c r="AX409" s="13" t="s">
        <v>75</v>
      </c>
      <c r="AY409" s="231" t="s">
        <v>125</v>
      </c>
    </row>
    <row r="410" s="13" customFormat="1">
      <c r="A410" s="13"/>
      <c r="B410" s="220"/>
      <c r="C410" s="221"/>
      <c r="D410" s="222" t="s">
        <v>138</v>
      </c>
      <c r="E410" s="223" t="s">
        <v>19</v>
      </c>
      <c r="F410" s="224" t="s">
        <v>141</v>
      </c>
      <c r="G410" s="221"/>
      <c r="H410" s="225">
        <v>1.8520000000000001</v>
      </c>
      <c r="I410" s="226"/>
      <c r="J410" s="221"/>
      <c r="K410" s="221"/>
      <c r="L410" s="227"/>
      <c r="M410" s="228"/>
      <c r="N410" s="229"/>
      <c r="O410" s="229"/>
      <c r="P410" s="229"/>
      <c r="Q410" s="229"/>
      <c r="R410" s="229"/>
      <c r="S410" s="229"/>
      <c r="T410" s="230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31" t="s">
        <v>138</v>
      </c>
      <c r="AU410" s="231" t="s">
        <v>130</v>
      </c>
      <c r="AV410" s="13" t="s">
        <v>130</v>
      </c>
      <c r="AW410" s="13" t="s">
        <v>37</v>
      </c>
      <c r="AX410" s="13" t="s">
        <v>75</v>
      </c>
      <c r="AY410" s="231" t="s">
        <v>125</v>
      </c>
    </row>
    <row r="411" s="13" customFormat="1">
      <c r="A411" s="13"/>
      <c r="B411" s="220"/>
      <c r="C411" s="221"/>
      <c r="D411" s="222" t="s">
        <v>138</v>
      </c>
      <c r="E411" s="223" t="s">
        <v>19</v>
      </c>
      <c r="F411" s="224" t="s">
        <v>187</v>
      </c>
      <c r="G411" s="221"/>
      <c r="H411" s="225">
        <v>3.698</v>
      </c>
      <c r="I411" s="226"/>
      <c r="J411" s="221"/>
      <c r="K411" s="221"/>
      <c r="L411" s="227"/>
      <c r="M411" s="228"/>
      <c r="N411" s="229"/>
      <c r="O411" s="229"/>
      <c r="P411" s="229"/>
      <c r="Q411" s="229"/>
      <c r="R411" s="229"/>
      <c r="S411" s="229"/>
      <c r="T411" s="230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31" t="s">
        <v>138</v>
      </c>
      <c r="AU411" s="231" t="s">
        <v>130</v>
      </c>
      <c r="AV411" s="13" t="s">
        <v>130</v>
      </c>
      <c r="AW411" s="13" t="s">
        <v>37</v>
      </c>
      <c r="AX411" s="13" t="s">
        <v>75</v>
      </c>
      <c r="AY411" s="231" t="s">
        <v>125</v>
      </c>
    </row>
    <row r="412" s="14" customFormat="1">
      <c r="A412" s="14"/>
      <c r="B412" s="232"/>
      <c r="C412" s="233"/>
      <c r="D412" s="222" t="s">
        <v>138</v>
      </c>
      <c r="E412" s="234" t="s">
        <v>19</v>
      </c>
      <c r="F412" s="235" t="s">
        <v>143</v>
      </c>
      <c r="G412" s="233"/>
      <c r="H412" s="236">
        <v>12.464</v>
      </c>
      <c r="I412" s="237"/>
      <c r="J412" s="233"/>
      <c r="K412" s="233"/>
      <c r="L412" s="238"/>
      <c r="M412" s="239"/>
      <c r="N412" s="240"/>
      <c r="O412" s="240"/>
      <c r="P412" s="240"/>
      <c r="Q412" s="240"/>
      <c r="R412" s="240"/>
      <c r="S412" s="240"/>
      <c r="T412" s="241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42" t="s">
        <v>138</v>
      </c>
      <c r="AU412" s="242" t="s">
        <v>130</v>
      </c>
      <c r="AV412" s="14" t="s">
        <v>135</v>
      </c>
      <c r="AW412" s="14" t="s">
        <v>37</v>
      </c>
      <c r="AX412" s="14" t="s">
        <v>83</v>
      </c>
      <c r="AY412" s="242" t="s">
        <v>125</v>
      </c>
    </row>
    <row r="413" s="12" customFormat="1" ht="22.8" customHeight="1">
      <c r="A413" s="12"/>
      <c r="B413" s="191"/>
      <c r="C413" s="192"/>
      <c r="D413" s="193" t="s">
        <v>74</v>
      </c>
      <c r="E413" s="205" t="s">
        <v>587</v>
      </c>
      <c r="F413" s="205" t="s">
        <v>588</v>
      </c>
      <c r="G413" s="192"/>
      <c r="H413" s="192"/>
      <c r="I413" s="195"/>
      <c r="J413" s="206">
        <f>BK413</f>
        <v>0</v>
      </c>
      <c r="K413" s="192"/>
      <c r="L413" s="197"/>
      <c r="M413" s="198"/>
      <c r="N413" s="199"/>
      <c r="O413" s="199"/>
      <c r="P413" s="200">
        <f>SUM(P414:P439)</f>
        <v>0</v>
      </c>
      <c r="Q413" s="199"/>
      <c r="R413" s="200">
        <f>SUM(R414:R439)</f>
        <v>0.055922999999999994</v>
      </c>
      <c r="S413" s="199"/>
      <c r="T413" s="201">
        <f>SUM(T414:T439)</f>
        <v>0.037281999999999996</v>
      </c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R413" s="202" t="s">
        <v>130</v>
      </c>
      <c r="AT413" s="203" t="s">
        <v>74</v>
      </c>
      <c r="AU413" s="203" t="s">
        <v>83</v>
      </c>
      <c r="AY413" s="202" t="s">
        <v>125</v>
      </c>
      <c r="BK413" s="204">
        <f>SUM(BK414:BK439)</f>
        <v>0</v>
      </c>
    </row>
    <row r="414" s="2" customFormat="1" ht="77.1" customHeight="1">
      <c r="A414" s="41"/>
      <c r="B414" s="42"/>
      <c r="C414" s="243" t="s">
        <v>589</v>
      </c>
      <c r="D414" s="243" t="s">
        <v>144</v>
      </c>
      <c r="E414" s="244" t="s">
        <v>590</v>
      </c>
      <c r="F414" s="245" t="s">
        <v>591</v>
      </c>
      <c r="G414" s="246" t="s">
        <v>147</v>
      </c>
      <c r="H414" s="247">
        <v>2.403</v>
      </c>
      <c r="I414" s="248"/>
      <c r="J414" s="249">
        <f>ROUND(I414*H414,2)</f>
        <v>0</v>
      </c>
      <c r="K414" s="245" t="s">
        <v>19</v>
      </c>
      <c r="L414" s="250"/>
      <c r="M414" s="251" t="s">
        <v>19</v>
      </c>
      <c r="N414" s="252" t="s">
        <v>47</v>
      </c>
      <c r="O414" s="87"/>
      <c r="P414" s="216">
        <f>O414*H414</f>
        <v>0</v>
      </c>
      <c r="Q414" s="216">
        <v>0.002</v>
      </c>
      <c r="R414" s="216">
        <f>Q414*H414</f>
        <v>0.0048060000000000004</v>
      </c>
      <c r="S414" s="216">
        <v>0</v>
      </c>
      <c r="T414" s="217">
        <f>S414*H414</f>
        <v>0</v>
      </c>
      <c r="U414" s="41"/>
      <c r="V414" s="41"/>
      <c r="W414" s="41"/>
      <c r="X414" s="41"/>
      <c r="Y414" s="41"/>
      <c r="Z414" s="41"/>
      <c r="AA414" s="41"/>
      <c r="AB414" s="41"/>
      <c r="AC414" s="41"/>
      <c r="AD414" s="41"/>
      <c r="AE414" s="41"/>
      <c r="AR414" s="218" t="s">
        <v>342</v>
      </c>
      <c r="AT414" s="218" t="s">
        <v>144</v>
      </c>
      <c r="AU414" s="218" t="s">
        <v>130</v>
      </c>
      <c r="AY414" s="20" t="s">
        <v>125</v>
      </c>
      <c r="BE414" s="219">
        <f>IF(N414="základní",J414,0)</f>
        <v>0</v>
      </c>
      <c r="BF414" s="219">
        <f>IF(N414="snížená",J414,0)</f>
        <v>0</v>
      </c>
      <c r="BG414" s="219">
        <f>IF(N414="zákl. přenesená",J414,0)</f>
        <v>0</v>
      </c>
      <c r="BH414" s="219">
        <f>IF(N414="sníž. přenesená",J414,0)</f>
        <v>0</v>
      </c>
      <c r="BI414" s="219">
        <f>IF(N414="nulová",J414,0)</f>
        <v>0</v>
      </c>
      <c r="BJ414" s="20" t="s">
        <v>130</v>
      </c>
      <c r="BK414" s="219">
        <f>ROUND(I414*H414,2)</f>
        <v>0</v>
      </c>
      <c r="BL414" s="20" t="s">
        <v>232</v>
      </c>
      <c r="BM414" s="218" t="s">
        <v>592</v>
      </c>
    </row>
    <row r="415" s="13" customFormat="1">
      <c r="A415" s="13"/>
      <c r="B415" s="220"/>
      <c r="C415" s="221"/>
      <c r="D415" s="222" t="s">
        <v>138</v>
      </c>
      <c r="E415" s="223" t="s">
        <v>19</v>
      </c>
      <c r="F415" s="224" t="s">
        <v>260</v>
      </c>
      <c r="G415" s="221"/>
      <c r="H415" s="225">
        <v>2.403</v>
      </c>
      <c r="I415" s="226"/>
      <c r="J415" s="221"/>
      <c r="K415" s="221"/>
      <c r="L415" s="227"/>
      <c r="M415" s="228"/>
      <c r="N415" s="229"/>
      <c r="O415" s="229"/>
      <c r="P415" s="229"/>
      <c r="Q415" s="229"/>
      <c r="R415" s="229"/>
      <c r="S415" s="229"/>
      <c r="T415" s="230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31" t="s">
        <v>138</v>
      </c>
      <c r="AU415" s="231" t="s">
        <v>130</v>
      </c>
      <c r="AV415" s="13" t="s">
        <v>130</v>
      </c>
      <c r="AW415" s="13" t="s">
        <v>37</v>
      </c>
      <c r="AX415" s="13" t="s">
        <v>83</v>
      </c>
      <c r="AY415" s="231" t="s">
        <v>125</v>
      </c>
    </row>
    <row r="416" s="2" customFormat="1" ht="77.1" customHeight="1">
      <c r="A416" s="41"/>
      <c r="B416" s="42"/>
      <c r="C416" s="243" t="s">
        <v>593</v>
      </c>
      <c r="D416" s="243" t="s">
        <v>144</v>
      </c>
      <c r="E416" s="244" t="s">
        <v>594</v>
      </c>
      <c r="F416" s="245" t="s">
        <v>595</v>
      </c>
      <c r="G416" s="246" t="s">
        <v>147</v>
      </c>
      <c r="H416" s="247">
        <v>5.8280000000000003</v>
      </c>
      <c r="I416" s="248"/>
      <c r="J416" s="249">
        <f>ROUND(I416*H416,2)</f>
        <v>0</v>
      </c>
      <c r="K416" s="245" t="s">
        <v>19</v>
      </c>
      <c r="L416" s="250"/>
      <c r="M416" s="251" t="s">
        <v>19</v>
      </c>
      <c r="N416" s="252" t="s">
        <v>47</v>
      </c>
      <c r="O416" s="87"/>
      <c r="P416" s="216">
        <f>O416*H416</f>
        <v>0</v>
      </c>
      <c r="Q416" s="216">
        <v>0.002</v>
      </c>
      <c r="R416" s="216">
        <f>Q416*H416</f>
        <v>0.011656000000000001</v>
      </c>
      <c r="S416" s="216">
        <v>0</v>
      </c>
      <c r="T416" s="217">
        <f>S416*H416</f>
        <v>0</v>
      </c>
      <c r="U416" s="41"/>
      <c r="V416" s="41"/>
      <c r="W416" s="41"/>
      <c r="X416" s="41"/>
      <c r="Y416" s="41"/>
      <c r="Z416" s="41"/>
      <c r="AA416" s="41"/>
      <c r="AB416" s="41"/>
      <c r="AC416" s="41"/>
      <c r="AD416" s="41"/>
      <c r="AE416" s="41"/>
      <c r="AR416" s="218" t="s">
        <v>342</v>
      </c>
      <c r="AT416" s="218" t="s">
        <v>144</v>
      </c>
      <c r="AU416" s="218" t="s">
        <v>130</v>
      </c>
      <c r="AY416" s="20" t="s">
        <v>125</v>
      </c>
      <c r="BE416" s="219">
        <f>IF(N416="základní",J416,0)</f>
        <v>0</v>
      </c>
      <c r="BF416" s="219">
        <f>IF(N416="snížená",J416,0)</f>
        <v>0</v>
      </c>
      <c r="BG416" s="219">
        <f>IF(N416="zákl. přenesená",J416,0)</f>
        <v>0</v>
      </c>
      <c r="BH416" s="219">
        <f>IF(N416="sníž. přenesená",J416,0)</f>
        <v>0</v>
      </c>
      <c r="BI416" s="219">
        <f>IF(N416="nulová",J416,0)</f>
        <v>0</v>
      </c>
      <c r="BJ416" s="20" t="s">
        <v>130</v>
      </c>
      <c r="BK416" s="219">
        <f>ROUND(I416*H416,2)</f>
        <v>0</v>
      </c>
      <c r="BL416" s="20" t="s">
        <v>232</v>
      </c>
      <c r="BM416" s="218" t="s">
        <v>596</v>
      </c>
    </row>
    <row r="417" s="13" customFormat="1">
      <c r="A417" s="13"/>
      <c r="B417" s="220"/>
      <c r="C417" s="221"/>
      <c r="D417" s="222" t="s">
        <v>138</v>
      </c>
      <c r="E417" s="223" t="s">
        <v>19</v>
      </c>
      <c r="F417" s="224" t="s">
        <v>261</v>
      </c>
      <c r="G417" s="221"/>
      <c r="H417" s="225">
        <v>5.8280000000000003</v>
      </c>
      <c r="I417" s="226"/>
      <c r="J417" s="221"/>
      <c r="K417" s="221"/>
      <c r="L417" s="227"/>
      <c r="M417" s="228"/>
      <c r="N417" s="229"/>
      <c r="O417" s="229"/>
      <c r="P417" s="229"/>
      <c r="Q417" s="229"/>
      <c r="R417" s="229"/>
      <c r="S417" s="229"/>
      <c r="T417" s="230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31" t="s">
        <v>138</v>
      </c>
      <c r="AU417" s="231" t="s">
        <v>130</v>
      </c>
      <c r="AV417" s="13" t="s">
        <v>130</v>
      </c>
      <c r="AW417" s="13" t="s">
        <v>37</v>
      </c>
      <c r="AX417" s="13" t="s">
        <v>83</v>
      </c>
      <c r="AY417" s="231" t="s">
        <v>125</v>
      </c>
    </row>
    <row r="418" s="2" customFormat="1" ht="77.1" customHeight="1">
      <c r="A418" s="41"/>
      <c r="B418" s="42"/>
      <c r="C418" s="243" t="s">
        <v>597</v>
      </c>
      <c r="D418" s="243" t="s">
        <v>144</v>
      </c>
      <c r="E418" s="244" t="s">
        <v>598</v>
      </c>
      <c r="F418" s="245" t="s">
        <v>599</v>
      </c>
      <c r="G418" s="246" t="s">
        <v>147</v>
      </c>
      <c r="H418" s="247">
        <v>4.8049999999999997</v>
      </c>
      <c r="I418" s="248"/>
      <c r="J418" s="249">
        <f>ROUND(I418*H418,2)</f>
        <v>0</v>
      </c>
      <c r="K418" s="245" t="s">
        <v>19</v>
      </c>
      <c r="L418" s="250"/>
      <c r="M418" s="251" t="s">
        <v>19</v>
      </c>
      <c r="N418" s="252" t="s">
        <v>47</v>
      </c>
      <c r="O418" s="87"/>
      <c r="P418" s="216">
        <f>O418*H418</f>
        <v>0</v>
      </c>
      <c r="Q418" s="216">
        <v>0.002</v>
      </c>
      <c r="R418" s="216">
        <f>Q418*H418</f>
        <v>0.0096100000000000005</v>
      </c>
      <c r="S418" s="216">
        <v>0</v>
      </c>
      <c r="T418" s="217">
        <f>S418*H418</f>
        <v>0</v>
      </c>
      <c r="U418" s="41"/>
      <c r="V418" s="41"/>
      <c r="W418" s="41"/>
      <c r="X418" s="41"/>
      <c r="Y418" s="41"/>
      <c r="Z418" s="41"/>
      <c r="AA418" s="41"/>
      <c r="AB418" s="41"/>
      <c r="AC418" s="41"/>
      <c r="AD418" s="41"/>
      <c r="AE418" s="41"/>
      <c r="AR418" s="218" t="s">
        <v>342</v>
      </c>
      <c r="AT418" s="218" t="s">
        <v>144</v>
      </c>
      <c r="AU418" s="218" t="s">
        <v>130</v>
      </c>
      <c r="AY418" s="20" t="s">
        <v>125</v>
      </c>
      <c r="BE418" s="219">
        <f>IF(N418="základní",J418,0)</f>
        <v>0</v>
      </c>
      <c r="BF418" s="219">
        <f>IF(N418="snížená",J418,0)</f>
        <v>0</v>
      </c>
      <c r="BG418" s="219">
        <f>IF(N418="zákl. přenesená",J418,0)</f>
        <v>0</v>
      </c>
      <c r="BH418" s="219">
        <f>IF(N418="sníž. přenesená",J418,0)</f>
        <v>0</v>
      </c>
      <c r="BI418" s="219">
        <f>IF(N418="nulová",J418,0)</f>
        <v>0</v>
      </c>
      <c r="BJ418" s="20" t="s">
        <v>130</v>
      </c>
      <c r="BK418" s="219">
        <f>ROUND(I418*H418,2)</f>
        <v>0</v>
      </c>
      <c r="BL418" s="20" t="s">
        <v>232</v>
      </c>
      <c r="BM418" s="218" t="s">
        <v>600</v>
      </c>
    </row>
    <row r="419" s="13" customFormat="1">
      <c r="A419" s="13"/>
      <c r="B419" s="220"/>
      <c r="C419" s="221"/>
      <c r="D419" s="222" t="s">
        <v>138</v>
      </c>
      <c r="E419" s="223" t="s">
        <v>19</v>
      </c>
      <c r="F419" s="224" t="s">
        <v>262</v>
      </c>
      <c r="G419" s="221"/>
      <c r="H419" s="225">
        <v>4.8049999999999997</v>
      </c>
      <c r="I419" s="226"/>
      <c r="J419" s="221"/>
      <c r="K419" s="221"/>
      <c r="L419" s="227"/>
      <c r="M419" s="228"/>
      <c r="N419" s="229"/>
      <c r="O419" s="229"/>
      <c r="P419" s="229"/>
      <c r="Q419" s="229"/>
      <c r="R419" s="229"/>
      <c r="S419" s="229"/>
      <c r="T419" s="230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31" t="s">
        <v>138</v>
      </c>
      <c r="AU419" s="231" t="s">
        <v>130</v>
      </c>
      <c r="AV419" s="13" t="s">
        <v>130</v>
      </c>
      <c r="AW419" s="13" t="s">
        <v>37</v>
      </c>
      <c r="AX419" s="13" t="s">
        <v>83</v>
      </c>
      <c r="AY419" s="231" t="s">
        <v>125</v>
      </c>
    </row>
    <row r="420" s="2" customFormat="1" ht="77.1" customHeight="1">
      <c r="A420" s="41"/>
      <c r="B420" s="42"/>
      <c r="C420" s="243" t="s">
        <v>601</v>
      </c>
      <c r="D420" s="243" t="s">
        <v>144</v>
      </c>
      <c r="E420" s="244" t="s">
        <v>602</v>
      </c>
      <c r="F420" s="245" t="s">
        <v>603</v>
      </c>
      <c r="G420" s="246" t="s">
        <v>147</v>
      </c>
      <c r="H420" s="247">
        <v>3.7050000000000001</v>
      </c>
      <c r="I420" s="248"/>
      <c r="J420" s="249">
        <f>ROUND(I420*H420,2)</f>
        <v>0</v>
      </c>
      <c r="K420" s="245" t="s">
        <v>19</v>
      </c>
      <c r="L420" s="250"/>
      <c r="M420" s="251" t="s">
        <v>19</v>
      </c>
      <c r="N420" s="252" t="s">
        <v>47</v>
      </c>
      <c r="O420" s="87"/>
      <c r="P420" s="216">
        <f>O420*H420</f>
        <v>0</v>
      </c>
      <c r="Q420" s="216">
        <v>0.002</v>
      </c>
      <c r="R420" s="216">
        <f>Q420*H420</f>
        <v>0.0074099999999999999</v>
      </c>
      <c r="S420" s="216">
        <v>0</v>
      </c>
      <c r="T420" s="217">
        <f>S420*H420</f>
        <v>0</v>
      </c>
      <c r="U420" s="41"/>
      <c r="V420" s="41"/>
      <c r="W420" s="41"/>
      <c r="X420" s="41"/>
      <c r="Y420" s="41"/>
      <c r="Z420" s="41"/>
      <c r="AA420" s="41"/>
      <c r="AB420" s="41"/>
      <c r="AC420" s="41"/>
      <c r="AD420" s="41"/>
      <c r="AE420" s="41"/>
      <c r="AR420" s="218" t="s">
        <v>342</v>
      </c>
      <c r="AT420" s="218" t="s">
        <v>144</v>
      </c>
      <c r="AU420" s="218" t="s">
        <v>130</v>
      </c>
      <c r="AY420" s="20" t="s">
        <v>125</v>
      </c>
      <c r="BE420" s="219">
        <f>IF(N420="základní",J420,0)</f>
        <v>0</v>
      </c>
      <c r="BF420" s="219">
        <f>IF(N420="snížená",J420,0)</f>
        <v>0</v>
      </c>
      <c r="BG420" s="219">
        <f>IF(N420="zákl. přenesená",J420,0)</f>
        <v>0</v>
      </c>
      <c r="BH420" s="219">
        <f>IF(N420="sníž. přenesená",J420,0)</f>
        <v>0</v>
      </c>
      <c r="BI420" s="219">
        <f>IF(N420="nulová",J420,0)</f>
        <v>0</v>
      </c>
      <c r="BJ420" s="20" t="s">
        <v>130</v>
      </c>
      <c r="BK420" s="219">
        <f>ROUND(I420*H420,2)</f>
        <v>0</v>
      </c>
      <c r="BL420" s="20" t="s">
        <v>232</v>
      </c>
      <c r="BM420" s="218" t="s">
        <v>604</v>
      </c>
    </row>
    <row r="421" s="13" customFormat="1">
      <c r="A421" s="13"/>
      <c r="B421" s="220"/>
      <c r="C421" s="221"/>
      <c r="D421" s="222" t="s">
        <v>138</v>
      </c>
      <c r="E421" s="223" t="s">
        <v>19</v>
      </c>
      <c r="F421" s="224" t="s">
        <v>263</v>
      </c>
      <c r="G421" s="221"/>
      <c r="H421" s="225">
        <v>3.7050000000000001</v>
      </c>
      <c r="I421" s="226"/>
      <c r="J421" s="221"/>
      <c r="K421" s="221"/>
      <c r="L421" s="227"/>
      <c r="M421" s="228"/>
      <c r="N421" s="229"/>
      <c r="O421" s="229"/>
      <c r="P421" s="229"/>
      <c r="Q421" s="229"/>
      <c r="R421" s="229"/>
      <c r="S421" s="229"/>
      <c r="T421" s="230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31" t="s">
        <v>138</v>
      </c>
      <c r="AU421" s="231" t="s">
        <v>130</v>
      </c>
      <c r="AV421" s="13" t="s">
        <v>130</v>
      </c>
      <c r="AW421" s="13" t="s">
        <v>37</v>
      </c>
      <c r="AX421" s="13" t="s">
        <v>83</v>
      </c>
      <c r="AY421" s="231" t="s">
        <v>125</v>
      </c>
    </row>
    <row r="422" s="2" customFormat="1" ht="77.1" customHeight="1">
      <c r="A422" s="41"/>
      <c r="B422" s="42"/>
      <c r="C422" s="243" t="s">
        <v>605</v>
      </c>
      <c r="D422" s="243" t="s">
        <v>144</v>
      </c>
      <c r="E422" s="244" t="s">
        <v>606</v>
      </c>
      <c r="F422" s="245" t="s">
        <v>607</v>
      </c>
      <c r="G422" s="246" t="s">
        <v>147</v>
      </c>
      <c r="H422" s="247">
        <v>1.8999999999999999</v>
      </c>
      <c r="I422" s="248"/>
      <c r="J422" s="249">
        <f>ROUND(I422*H422,2)</f>
        <v>0</v>
      </c>
      <c r="K422" s="245" t="s">
        <v>19</v>
      </c>
      <c r="L422" s="250"/>
      <c r="M422" s="251" t="s">
        <v>19</v>
      </c>
      <c r="N422" s="252" t="s">
        <v>47</v>
      </c>
      <c r="O422" s="87"/>
      <c r="P422" s="216">
        <f>O422*H422</f>
        <v>0</v>
      </c>
      <c r="Q422" s="216">
        <v>0.002</v>
      </c>
      <c r="R422" s="216">
        <f>Q422*H422</f>
        <v>0.0038</v>
      </c>
      <c r="S422" s="216">
        <v>0</v>
      </c>
      <c r="T422" s="217">
        <f>S422*H422</f>
        <v>0</v>
      </c>
      <c r="U422" s="41"/>
      <c r="V422" s="41"/>
      <c r="W422" s="41"/>
      <c r="X422" s="41"/>
      <c r="Y422" s="41"/>
      <c r="Z422" s="41"/>
      <c r="AA422" s="41"/>
      <c r="AB422" s="41"/>
      <c r="AC422" s="41"/>
      <c r="AD422" s="41"/>
      <c r="AE422" s="41"/>
      <c r="AR422" s="218" t="s">
        <v>342</v>
      </c>
      <c r="AT422" s="218" t="s">
        <v>144</v>
      </c>
      <c r="AU422" s="218" t="s">
        <v>130</v>
      </c>
      <c r="AY422" s="20" t="s">
        <v>125</v>
      </c>
      <c r="BE422" s="219">
        <f>IF(N422="základní",J422,0)</f>
        <v>0</v>
      </c>
      <c r="BF422" s="219">
        <f>IF(N422="snížená",J422,0)</f>
        <v>0</v>
      </c>
      <c r="BG422" s="219">
        <f>IF(N422="zákl. přenesená",J422,0)</f>
        <v>0</v>
      </c>
      <c r="BH422" s="219">
        <f>IF(N422="sníž. přenesená",J422,0)</f>
        <v>0</v>
      </c>
      <c r="BI422" s="219">
        <f>IF(N422="nulová",J422,0)</f>
        <v>0</v>
      </c>
      <c r="BJ422" s="20" t="s">
        <v>130</v>
      </c>
      <c r="BK422" s="219">
        <f>ROUND(I422*H422,2)</f>
        <v>0</v>
      </c>
      <c r="BL422" s="20" t="s">
        <v>232</v>
      </c>
      <c r="BM422" s="218" t="s">
        <v>608</v>
      </c>
    </row>
    <row r="423" s="13" customFormat="1">
      <c r="A423" s="13"/>
      <c r="B423" s="220"/>
      <c r="C423" s="221"/>
      <c r="D423" s="222" t="s">
        <v>138</v>
      </c>
      <c r="E423" s="223" t="s">
        <v>19</v>
      </c>
      <c r="F423" s="224" t="s">
        <v>254</v>
      </c>
      <c r="G423" s="221"/>
      <c r="H423" s="225">
        <v>1.8999999999999999</v>
      </c>
      <c r="I423" s="226"/>
      <c r="J423" s="221"/>
      <c r="K423" s="221"/>
      <c r="L423" s="227"/>
      <c r="M423" s="228"/>
      <c r="N423" s="229"/>
      <c r="O423" s="229"/>
      <c r="P423" s="229"/>
      <c r="Q423" s="229"/>
      <c r="R423" s="229"/>
      <c r="S423" s="229"/>
      <c r="T423" s="230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31" t="s">
        <v>138</v>
      </c>
      <c r="AU423" s="231" t="s">
        <v>130</v>
      </c>
      <c r="AV423" s="13" t="s">
        <v>130</v>
      </c>
      <c r="AW423" s="13" t="s">
        <v>37</v>
      </c>
      <c r="AX423" s="13" t="s">
        <v>83</v>
      </c>
      <c r="AY423" s="231" t="s">
        <v>125</v>
      </c>
    </row>
    <row r="424" s="2" customFormat="1" ht="16.5" customHeight="1">
      <c r="A424" s="41"/>
      <c r="B424" s="42"/>
      <c r="C424" s="207" t="s">
        <v>609</v>
      </c>
      <c r="D424" s="207" t="s">
        <v>131</v>
      </c>
      <c r="E424" s="208" t="s">
        <v>610</v>
      </c>
      <c r="F424" s="209" t="s">
        <v>611</v>
      </c>
      <c r="G424" s="210" t="s">
        <v>147</v>
      </c>
      <c r="H424" s="211">
        <v>18.640999999999998</v>
      </c>
      <c r="I424" s="212"/>
      <c r="J424" s="213">
        <f>ROUND(I424*H424,2)</f>
        <v>0</v>
      </c>
      <c r="K424" s="209" t="s">
        <v>19</v>
      </c>
      <c r="L424" s="47"/>
      <c r="M424" s="214" t="s">
        <v>19</v>
      </c>
      <c r="N424" s="215" t="s">
        <v>47</v>
      </c>
      <c r="O424" s="87"/>
      <c r="P424" s="216">
        <f>O424*H424</f>
        <v>0</v>
      </c>
      <c r="Q424" s="216">
        <v>0.001</v>
      </c>
      <c r="R424" s="216">
        <f>Q424*H424</f>
        <v>0.018640999999999998</v>
      </c>
      <c r="S424" s="216">
        <v>0</v>
      </c>
      <c r="T424" s="217">
        <f>S424*H424</f>
        <v>0</v>
      </c>
      <c r="U424" s="41"/>
      <c r="V424" s="41"/>
      <c r="W424" s="41"/>
      <c r="X424" s="41"/>
      <c r="Y424" s="41"/>
      <c r="Z424" s="41"/>
      <c r="AA424" s="41"/>
      <c r="AB424" s="41"/>
      <c r="AC424" s="41"/>
      <c r="AD424" s="41"/>
      <c r="AE424" s="41"/>
      <c r="AR424" s="218" t="s">
        <v>232</v>
      </c>
      <c r="AT424" s="218" t="s">
        <v>131</v>
      </c>
      <c r="AU424" s="218" t="s">
        <v>130</v>
      </c>
      <c r="AY424" s="20" t="s">
        <v>125</v>
      </c>
      <c r="BE424" s="219">
        <f>IF(N424="základní",J424,0)</f>
        <v>0</v>
      </c>
      <c r="BF424" s="219">
        <f>IF(N424="snížená",J424,0)</f>
        <v>0</v>
      </c>
      <c r="BG424" s="219">
        <f>IF(N424="zákl. přenesená",J424,0)</f>
        <v>0</v>
      </c>
      <c r="BH424" s="219">
        <f>IF(N424="sníž. přenesená",J424,0)</f>
        <v>0</v>
      </c>
      <c r="BI424" s="219">
        <f>IF(N424="nulová",J424,0)</f>
        <v>0</v>
      </c>
      <c r="BJ424" s="20" t="s">
        <v>130</v>
      </c>
      <c r="BK424" s="219">
        <f>ROUND(I424*H424,2)</f>
        <v>0</v>
      </c>
      <c r="BL424" s="20" t="s">
        <v>232</v>
      </c>
      <c r="BM424" s="218" t="s">
        <v>612</v>
      </c>
    </row>
    <row r="425" s="13" customFormat="1">
      <c r="A425" s="13"/>
      <c r="B425" s="220"/>
      <c r="C425" s="221"/>
      <c r="D425" s="222" t="s">
        <v>138</v>
      </c>
      <c r="E425" s="223" t="s">
        <v>19</v>
      </c>
      <c r="F425" s="224" t="s">
        <v>260</v>
      </c>
      <c r="G425" s="221"/>
      <c r="H425" s="225">
        <v>2.403</v>
      </c>
      <c r="I425" s="226"/>
      <c r="J425" s="221"/>
      <c r="K425" s="221"/>
      <c r="L425" s="227"/>
      <c r="M425" s="228"/>
      <c r="N425" s="229"/>
      <c r="O425" s="229"/>
      <c r="P425" s="229"/>
      <c r="Q425" s="229"/>
      <c r="R425" s="229"/>
      <c r="S425" s="229"/>
      <c r="T425" s="230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31" t="s">
        <v>138</v>
      </c>
      <c r="AU425" s="231" t="s">
        <v>130</v>
      </c>
      <c r="AV425" s="13" t="s">
        <v>130</v>
      </c>
      <c r="AW425" s="13" t="s">
        <v>37</v>
      </c>
      <c r="AX425" s="13" t="s">
        <v>75</v>
      </c>
      <c r="AY425" s="231" t="s">
        <v>125</v>
      </c>
    </row>
    <row r="426" s="13" customFormat="1">
      <c r="A426" s="13"/>
      <c r="B426" s="220"/>
      <c r="C426" s="221"/>
      <c r="D426" s="222" t="s">
        <v>138</v>
      </c>
      <c r="E426" s="223" t="s">
        <v>19</v>
      </c>
      <c r="F426" s="224" t="s">
        <v>261</v>
      </c>
      <c r="G426" s="221"/>
      <c r="H426" s="225">
        <v>5.8280000000000003</v>
      </c>
      <c r="I426" s="226"/>
      <c r="J426" s="221"/>
      <c r="K426" s="221"/>
      <c r="L426" s="227"/>
      <c r="M426" s="228"/>
      <c r="N426" s="229"/>
      <c r="O426" s="229"/>
      <c r="P426" s="229"/>
      <c r="Q426" s="229"/>
      <c r="R426" s="229"/>
      <c r="S426" s="229"/>
      <c r="T426" s="230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31" t="s">
        <v>138</v>
      </c>
      <c r="AU426" s="231" t="s">
        <v>130</v>
      </c>
      <c r="AV426" s="13" t="s">
        <v>130</v>
      </c>
      <c r="AW426" s="13" t="s">
        <v>37</v>
      </c>
      <c r="AX426" s="13" t="s">
        <v>75</v>
      </c>
      <c r="AY426" s="231" t="s">
        <v>125</v>
      </c>
    </row>
    <row r="427" s="13" customFormat="1">
      <c r="A427" s="13"/>
      <c r="B427" s="220"/>
      <c r="C427" s="221"/>
      <c r="D427" s="222" t="s">
        <v>138</v>
      </c>
      <c r="E427" s="223" t="s">
        <v>19</v>
      </c>
      <c r="F427" s="224" t="s">
        <v>262</v>
      </c>
      <c r="G427" s="221"/>
      <c r="H427" s="225">
        <v>4.8049999999999997</v>
      </c>
      <c r="I427" s="226"/>
      <c r="J427" s="221"/>
      <c r="K427" s="221"/>
      <c r="L427" s="227"/>
      <c r="M427" s="228"/>
      <c r="N427" s="229"/>
      <c r="O427" s="229"/>
      <c r="P427" s="229"/>
      <c r="Q427" s="229"/>
      <c r="R427" s="229"/>
      <c r="S427" s="229"/>
      <c r="T427" s="230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31" t="s">
        <v>138</v>
      </c>
      <c r="AU427" s="231" t="s">
        <v>130</v>
      </c>
      <c r="AV427" s="13" t="s">
        <v>130</v>
      </c>
      <c r="AW427" s="13" t="s">
        <v>37</v>
      </c>
      <c r="AX427" s="13" t="s">
        <v>75</v>
      </c>
      <c r="AY427" s="231" t="s">
        <v>125</v>
      </c>
    </row>
    <row r="428" s="13" customFormat="1">
      <c r="A428" s="13"/>
      <c r="B428" s="220"/>
      <c r="C428" s="221"/>
      <c r="D428" s="222" t="s">
        <v>138</v>
      </c>
      <c r="E428" s="223" t="s">
        <v>19</v>
      </c>
      <c r="F428" s="224" t="s">
        <v>263</v>
      </c>
      <c r="G428" s="221"/>
      <c r="H428" s="225">
        <v>3.7050000000000001</v>
      </c>
      <c r="I428" s="226"/>
      <c r="J428" s="221"/>
      <c r="K428" s="221"/>
      <c r="L428" s="227"/>
      <c r="M428" s="228"/>
      <c r="N428" s="229"/>
      <c r="O428" s="229"/>
      <c r="P428" s="229"/>
      <c r="Q428" s="229"/>
      <c r="R428" s="229"/>
      <c r="S428" s="229"/>
      <c r="T428" s="230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31" t="s">
        <v>138</v>
      </c>
      <c r="AU428" s="231" t="s">
        <v>130</v>
      </c>
      <c r="AV428" s="13" t="s">
        <v>130</v>
      </c>
      <c r="AW428" s="13" t="s">
        <v>37</v>
      </c>
      <c r="AX428" s="13" t="s">
        <v>75</v>
      </c>
      <c r="AY428" s="231" t="s">
        <v>125</v>
      </c>
    </row>
    <row r="429" s="13" customFormat="1">
      <c r="A429" s="13"/>
      <c r="B429" s="220"/>
      <c r="C429" s="221"/>
      <c r="D429" s="222" t="s">
        <v>138</v>
      </c>
      <c r="E429" s="223" t="s">
        <v>19</v>
      </c>
      <c r="F429" s="224" t="s">
        <v>254</v>
      </c>
      <c r="G429" s="221"/>
      <c r="H429" s="225">
        <v>1.8999999999999999</v>
      </c>
      <c r="I429" s="226"/>
      <c r="J429" s="221"/>
      <c r="K429" s="221"/>
      <c r="L429" s="227"/>
      <c r="M429" s="228"/>
      <c r="N429" s="229"/>
      <c r="O429" s="229"/>
      <c r="P429" s="229"/>
      <c r="Q429" s="229"/>
      <c r="R429" s="229"/>
      <c r="S429" s="229"/>
      <c r="T429" s="230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31" t="s">
        <v>138</v>
      </c>
      <c r="AU429" s="231" t="s">
        <v>130</v>
      </c>
      <c r="AV429" s="13" t="s">
        <v>130</v>
      </c>
      <c r="AW429" s="13" t="s">
        <v>37</v>
      </c>
      <c r="AX429" s="13" t="s">
        <v>75</v>
      </c>
      <c r="AY429" s="231" t="s">
        <v>125</v>
      </c>
    </row>
    <row r="430" s="14" customFormat="1">
      <c r="A430" s="14"/>
      <c r="B430" s="232"/>
      <c r="C430" s="233"/>
      <c r="D430" s="222" t="s">
        <v>138</v>
      </c>
      <c r="E430" s="234" t="s">
        <v>19</v>
      </c>
      <c r="F430" s="235" t="s">
        <v>143</v>
      </c>
      <c r="G430" s="233"/>
      <c r="H430" s="236">
        <v>18.640999999999998</v>
      </c>
      <c r="I430" s="237"/>
      <c r="J430" s="233"/>
      <c r="K430" s="233"/>
      <c r="L430" s="238"/>
      <c r="M430" s="239"/>
      <c r="N430" s="240"/>
      <c r="O430" s="240"/>
      <c r="P430" s="240"/>
      <c r="Q430" s="240"/>
      <c r="R430" s="240"/>
      <c r="S430" s="240"/>
      <c r="T430" s="241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42" t="s">
        <v>138</v>
      </c>
      <c r="AU430" s="242" t="s">
        <v>130</v>
      </c>
      <c r="AV430" s="14" t="s">
        <v>135</v>
      </c>
      <c r="AW430" s="14" t="s">
        <v>37</v>
      </c>
      <c r="AX430" s="14" t="s">
        <v>83</v>
      </c>
      <c r="AY430" s="242" t="s">
        <v>125</v>
      </c>
    </row>
    <row r="431" s="2" customFormat="1" ht="16.5" customHeight="1">
      <c r="A431" s="41"/>
      <c r="B431" s="42"/>
      <c r="C431" s="207" t="s">
        <v>613</v>
      </c>
      <c r="D431" s="207" t="s">
        <v>131</v>
      </c>
      <c r="E431" s="208" t="s">
        <v>614</v>
      </c>
      <c r="F431" s="209" t="s">
        <v>615</v>
      </c>
      <c r="G431" s="210" t="s">
        <v>147</v>
      </c>
      <c r="H431" s="211">
        <v>18.640999999999998</v>
      </c>
      <c r="I431" s="212"/>
      <c r="J431" s="213">
        <f>ROUND(I431*H431,2)</f>
        <v>0</v>
      </c>
      <c r="K431" s="209" t="s">
        <v>19</v>
      </c>
      <c r="L431" s="47"/>
      <c r="M431" s="214" t="s">
        <v>19</v>
      </c>
      <c r="N431" s="215" t="s">
        <v>47</v>
      </c>
      <c r="O431" s="87"/>
      <c r="P431" s="216">
        <f>O431*H431</f>
        <v>0</v>
      </c>
      <c r="Q431" s="216">
        <v>0</v>
      </c>
      <c r="R431" s="216">
        <f>Q431*H431</f>
        <v>0</v>
      </c>
      <c r="S431" s="216">
        <v>0.002</v>
      </c>
      <c r="T431" s="217">
        <f>S431*H431</f>
        <v>0.037281999999999996</v>
      </c>
      <c r="U431" s="41"/>
      <c r="V431" s="41"/>
      <c r="W431" s="41"/>
      <c r="X431" s="41"/>
      <c r="Y431" s="41"/>
      <c r="Z431" s="41"/>
      <c r="AA431" s="41"/>
      <c r="AB431" s="41"/>
      <c r="AC431" s="41"/>
      <c r="AD431" s="41"/>
      <c r="AE431" s="41"/>
      <c r="AR431" s="218" t="s">
        <v>232</v>
      </c>
      <c r="AT431" s="218" t="s">
        <v>131</v>
      </c>
      <c r="AU431" s="218" t="s">
        <v>130</v>
      </c>
      <c r="AY431" s="20" t="s">
        <v>125</v>
      </c>
      <c r="BE431" s="219">
        <f>IF(N431="základní",J431,0)</f>
        <v>0</v>
      </c>
      <c r="BF431" s="219">
        <f>IF(N431="snížená",J431,0)</f>
        <v>0</v>
      </c>
      <c r="BG431" s="219">
        <f>IF(N431="zákl. přenesená",J431,0)</f>
        <v>0</v>
      </c>
      <c r="BH431" s="219">
        <f>IF(N431="sníž. přenesená",J431,0)</f>
        <v>0</v>
      </c>
      <c r="BI431" s="219">
        <f>IF(N431="nulová",J431,0)</f>
        <v>0</v>
      </c>
      <c r="BJ431" s="20" t="s">
        <v>130</v>
      </c>
      <c r="BK431" s="219">
        <f>ROUND(I431*H431,2)</f>
        <v>0</v>
      </c>
      <c r="BL431" s="20" t="s">
        <v>232</v>
      </c>
      <c r="BM431" s="218" t="s">
        <v>616</v>
      </c>
    </row>
    <row r="432" s="13" customFormat="1">
      <c r="A432" s="13"/>
      <c r="B432" s="220"/>
      <c r="C432" s="221"/>
      <c r="D432" s="222" t="s">
        <v>138</v>
      </c>
      <c r="E432" s="223" t="s">
        <v>19</v>
      </c>
      <c r="F432" s="224" t="s">
        <v>260</v>
      </c>
      <c r="G432" s="221"/>
      <c r="H432" s="225">
        <v>2.403</v>
      </c>
      <c r="I432" s="226"/>
      <c r="J432" s="221"/>
      <c r="K432" s="221"/>
      <c r="L432" s="227"/>
      <c r="M432" s="228"/>
      <c r="N432" s="229"/>
      <c r="O432" s="229"/>
      <c r="P432" s="229"/>
      <c r="Q432" s="229"/>
      <c r="R432" s="229"/>
      <c r="S432" s="229"/>
      <c r="T432" s="230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31" t="s">
        <v>138</v>
      </c>
      <c r="AU432" s="231" t="s">
        <v>130</v>
      </c>
      <c r="AV432" s="13" t="s">
        <v>130</v>
      </c>
      <c r="AW432" s="13" t="s">
        <v>37</v>
      </c>
      <c r="AX432" s="13" t="s">
        <v>75</v>
      </c>
      <c r="AY432" s="231" t="s">
        <v>125</v>
      </c>
    </row>
    <row r="433" s="13" customFormat="1">
      <c r="A433" s="13"/>
      <c r="B433" s="220"/>
      <c r="C433" s="221"/>
      <c r="D433" s="222" t="s">
        <v>138</v>
      </c>
      <c r="E433" s="223" t="s">
        <v>19</v>
      </c>
      <c r="F433" s="224" t="s">
        <v>261</v>
      </c>
      <c r="G433" s="221"/>
      <c r="H433" s="225">
        <v>5.8280000000000003</v>
      </c>
      <c r="I433" s="226"/>
      <c r="J433" s="221"/>
      <c r="K433" s="221"/>
      <c r="L433" s="227"/>
      <c r="M433" s="228"/>
      <c r="N433" s="229"/>
      <c r="O433" s="229"/>
      <c r="P433" s="229"/>
      <c r="Q433" s="229"/>
      <c r="R433" s="229"/>
      <c r="S433" s="229"/>
      <c r="T433" s="230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31" t="s">
        <v>138</v>
      </c>
      <c r="AU433" s="231" t="s">
        <v>130</v>
      </c>
      <c r="AV433" s="13" t="s">
        <v>130</v>
      </c>
      <c r="AW433" s="13" t="s">
        <v>37</v>
      </c>
      <c r="AX433" s="13" t="s">
        <v>75</v>
      </c>
      <c r="AY433" s="231" t="s">
        <v>125</v>
      </c>
    </row>
    <row r="434" s="13" customFormat="1">
      <c r="A434" s="13"/>
      <c r="B434" s="220"/>
      <c r="C434" s="221"/>
      <c r="D434" s="222" t="s">
        <v>138</v>
      </c>
      <c r="E434" s="223" t="s">
        <v>19</v>
      </c>
      <c r="F434" s="224" t="s">
        <v>262</v>
      </c>
      <c r="G434" s="221"/>
      <c r="H434" s="225">
        <v>4.8049999999999997</v>
      </c>
      <c r="I434" s="226"/>
      <c r="J434" s="221"/>
      <c r="K434" s="221"/>
      <c r="L434" s="227"/>
      <c r="M434" s="228"/>
      <c r="N434" s="229"/>
      <c r="O434" s="229"/>
      <c r="P434" s="229"/>
      <c r="Q434" s="229"/>
      <c r="R434" s="229"/>
      <c r="S434" s="229"/>
      <c r="T434" s="230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31" t="s">
        <v>138</v>
      </c>
      <c r="AU434" s="231" t="s">
        <v>130</v>
      </c>
      <c r="AV434" s="13" t="s">
        <v>130</v>
      </c>
      <c r="AW434" s="13" t="s">
        <v>37</v>
      </c>
      <c r="AX434" s="13" t="s">
        <v>75</v>
      </c>
      <c r="AY434" s="231" t="s">
        <v>125</v>
      </c>
    </row>
    <row r="435" s="13" customFormat="1">
      <c r="A435" s="13"/>
      <c r="B435" s="220"/>
      <c r="C435" s="221"/>
      <c r="D435" s="222" t="s">
        <v>138</v>
      </c>
      <c r="E435" s="223" t="s">
        <v>19</v>
      </c>
      <c r="F435" s="224" t="s">
        <v>263</v>
      </c>
      <c r="G435" s="221"/>
      <c r="H435" s="225">
        <v>3.7050000000000001</v>
      </c>
      <c r="I435" s="226"/>
      <c r="J435" s="221"/>
      <c r="K435" s="221"/>
      <c r="L435" s="227"/>
      <c r="M435" s="228"/>
      <c r="N435" s="229"/>
      <c r="O435" s="229"/>
      <c r="P435" s="229"/>
      <c r="Q435" s="229"/>
      <c r="R435" s="229"/>
      <c r="S435" s="229"/>
      <c r="T435" s="230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31" t="s">
        <v>138</v>
      </c>
      <c r="AU435" s="231" t="s">
        <v>130</v>
      </c>
      <c r="AV435" s="13" t="s">
        <v>130</v>
      </c>
      <c r="AW435" s="13" t="s">
        <v>37</v>
      </c>
      <c r="AX435" s="13" t="s">
        <v>75</v>
      </c>
      <c r="AY435" s="231" t="s">
        <v>125</v>
      </c>
    </row>
    <row r="436" s="13" customFormat="1">
      <c r="A436" s="13"/>
      <c r="B436" s="220"/>
      <c r="C436" s="221"/>
      <c r="D436" s="222" t="s">
        <v>138</v>
      </c>
      <c r="E436" s="223" t="s">
        <v>19</v>
      </c>
      <c r="F436" s="224" t="s">
        <v>254</v>
      </c>
      <c r="G436" s="221"/>
      <c r="H436" s="225">
        <v>1.8999999999999999</v>
      </c>
      <c r="I436" s="226"/>
      <c r="J436" s="221"/>
      <c r="K436" s="221"/>
      <c r="L436" s="227"/>
      <c r="M436" s="228"/>
      <c r="N436" s="229"/>
      <c r="O436" s="229"/>
      <c r="P436" s="229"/>
      <c r="Q436" s="229"/>
      <c r="R436" s="229"/>
      <c r="S436" s="229"/>
      <c r="T436" s="230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31" t="s">
        <v>138</v>
      </c>
      <c r="AU436" s="231" t="s">
        <v>130</v>
      </c>
      <c r="AV436" s="13" t="s">
        <v>130</v>
      </c>
      <c r="AW436" s="13" t="s">
        <v>37</v>
      </c>
      <c r="AX436" s="13" t="s">
        <v>75</v>
      </c>
      <c r="AY436" s="231" t="s">
        <v>125</v>
      </c>
    </row>
    <row r="437" s="14" customFormat="1">
      <c r="A437" s="14"/>
      <c r="B437" s="232"/>
      <c r="C437" s="233"/>
      <c r="D437" s="222" t="s">
        <v>138</v>
      </c>
      <c r="E437" s="234" t="s">
        <v>19</v>
      </c>
      <c r="F437" s="235" t="s">
        <v>143</v>
      </c>
      <c r="G437" s="233"/>
      <c r="H437" s="236">
        <v>18.640999999999998</v>
      </c>
      <c r="I437" s="237"/>
      <c r="J437" s="233"/>
      <c r="K437" s="233"/>
      <c r="L437" s="238"/>
      <c r="M437" s="239"/>
      <c r="N437" s="240"/>
      <c r="O437" s="240"/>
      <c r="P437" s="240"/>
      <c r="Q437" s="240"/>
      <c r="R437" s="240"/>
      <c r="S437" s="240"/>
      <c r="T437" s="241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42" t="s">
        <v>138</v>
      </c>
      <c r="AU437" s="242" t="s">
        <v>130</v>
      </c>
      <c r="AV437" s="14" t="s">
        <v>135</v>
      </c>
      <c r="AW437" s="14" t="s">
        <v>37</v>
      </c>
      <c r="AX437" s="14" t="s">
        <v>83</v>
      </c>
      <c r="AY437" s="242" t="s">
        <v>125</v>
      </c>
    </row>
    <row r="438" s="2" customFormat="1" ht="33" customHeight="1">
      <c r="A438" s="41"/>
      <c r="B438" s="42"/>
      <c r="C438" s="207" t="s">
        <v>617</v>
      </c>
      <c r="D438" s="207" t="s">
        <v>131</v>
      </c>
      <c r="E438" s="208" t="s">
        <v>618</v>
      </c>
      <c r="F438" s="209" t="s">
        <v>619</v>
      </c>
      <c r="G438" s="210" t="s">
        <v>295</v>
      </c>
      <c r="H438" s="211">
        <v>0.056000000000000001</v>
      </c>
      <c r="I438" s="212"/>
      <c r="J438" s="213">
        <f>ROUND(I438*H438,2)</f>
        <v>0</v>
      </c>
      <c r="K438" s="209" t="s">
        <v>148</v>
      </c>
      <c r="L438" s="47"/>
      <c r="M438" s="214" t="s">
        <v>19</v>
      </c>
      <c r="N438" s="215" t="s">
        <v>47</v>
      </c>
      <c r="O438" s="87"/>
      <c r="P438" s="216">
        <f>O438*H438</f>
        <v>0</v>
      </c>
      <c r="Q438" s="216">
        <v>0</v>
      </c>
      <c r="R438" s="216">
        <f>Q438*H438</f>
        <v>0</v>
      </c>
      <c r="S438" s="216">
        <v>0</v>
      </c>
      <c r="T438" s="217">
        <f>S438*H438</f>
        <v>0</v>
      </c>
      <c r="U438" s="41"/>
      <c r="V438" s="41"/>
      <c r="W438" s="41"/>
      <c r="X438" s="41"/>
      <c r="Y438" s="41"/>
      <c r="Z438" s="41"/>
      <c r="AA438" s="41"/>
      <c r="AB438" s="41"/>
      <c r="AC438" s="41"/>
      <c r="AD438" s="41"/>
      <c r="AE438" s="41"/>
      <c r="AR438" s="218" t="s">
        <v>232</v>
      </c>
      <c r="AT438" s="218" t="s">
        <v>131</v>
      </c>
      <c r="AU438" s="218" t="s">
        <v>130</v>
      </c>
      <c r="AY438" s="20" t="s">
        <v>125</v>
      </c>
      <c r="BE438" s="219">
        <f>IF(N438="základní",J438,0)</f>
        <v>0</v>
      </c>
      <c r="BF438" s="219">
        <f>IF(N438="snížená",J438,0)</f>
        <v>0</v>
      </c>
      <c r="BG438" s="219">
        <f>IF(N438="zákl. přenesená",J438,0)</f>
        <v>0</v>
      </c>
      <c r="BH438" s="219">
        <f>IF(N438="sníž. přenesená",J438,0)</f>
        <v>0</v>
      </c>
      <c r="BI438" s="219">
        <f>IF(N438="nulová",J438,0)</f>
        <v>0</v>
      </c>
      <c r="BJ438" s="20" t="s">
        <v>130</v>
      </c>
      <c r="BK438" s="219">
        <f>ROUND(I438*H438,2)</f>
        <v>0</v>
      </c>
      <c r="BL438" s="20" t="s">
        <v>232</v>
      </c>
      <c r="BM438" s="218" t="s">
        <v>620</v>
      </c>
    </row>
    <row r="439" s="2" customFormat="1">
      <c r="A439" s="41"/>
      <c r="B439" s="42"/>
      <c r="C439" s="43"/>
      <c r="D439" s="253" t="s">
        <v>163</v>
      </c>
      <c r="E439" s="43"/>
      <c r="F439" s="254" t="s">
        <v>621</v>
      </c>
      <c r="G439" s="43"/>
      <c r="H439" s="43"/>
      <c r="I439" s="255"/>
      <c r="J439" s="43"/>
      <c r="K439" s="43"/>
      <c r="L439" s="47"/>
      <c r="M439" s="280"/>
      <c r="N439" s="281"/>
      <c r="O439" s="282"/>
      <c r="P439" s="282"/>
      <c r="Q439" s="282"/>
      <c r="R439" s="282"/>
      <c r="S439" s="282"/>
      <c r="T439" s="283"/>
      <c r="U439" s="41"/>
      <c r="V439" s="41"/>
      <c r="W439" s="41"/>
      <c r="X439" s="41"/>
      <c r="Y439" s="41"/>
      <c r="Z439" s="41"/>
      <c r="AA439" s="41"/>
      <c r="AB439" s="41"/>
      <c r="AC439" s="41"/>
      <c r="AD439" s="41"/>
      <c r="AE439" s="41"/>
      <c r="AT439" s="20" t="s">
        <v>163</v>
      </c>
      <c r="AU439" s="20" t="s">
        <v>130</v>
      </c>
    </row>
    <row r="440" s="2" customFormat="1" ht="6.96" customHeight="1">
      <c r="A440" s="41"/>
      <c r="B440" s="62"/>
      <c r="C440" s="63"/>
      <c r="D440" s="63"/>
      <c r="E440" s="63"/>
      <c r="F440" s="63"/>
      <c r="G440" s="63"/>
      <c r="H440" s="63"/>
      <c r="I440" s="63"/>
      <c r="J440" s="63"/>
      <c r="K440" s="63"/>
      <c r="L440" s="47"/>
      <c r="M440" s="41"/>
      <c r="O440" s="41"/>
      <c r="P440" s="41"/>
      <c r="Q440" s="41"/>
      <c r="R440" s="41"/>
      <c r="S440" s="41"/>
      <c r="T440" s="41"/>
      <c r="U440" s="41"/>
      <c r="V440" s="41"/>
      <c r="W440" s="41"/>
      <c r="X440" s="41"/>
      <c r="Y440" s="41"/>
      <c r="Z440" s="41"/>
      <c r="AA440" s="41"/>
      <c r="AB440" s="41"/>
      <c r="AC440" s="41"/>
      <c r="AD440" s="41"/>
      <c r="AE440" s="41"/>
    </row>
  </sheetData>
  <sheetProtection sheet="1" autoFilter="0" formatColumns="0" formatRows="0" objects="1" scenarios="1" spinCount="100000" saltValue="9w+pOUfeSGEmQNHlXkIvWjwVgEVQ1TQB1ML+e5FPiVGotv66ryTFBaVqGeu/QPvga2WLKeuHwKEhBCpGCZzbug==" hashValue="SzY+odbzeGiBJlHzUyMfcArBh/4fDK3b4VMV1bYDPWBxgxtyMnhQPGHZ7nU0xhvcCiXC0UqYDCSMc6Xn+xcGPQ==" algorithmName="SHA-512" password="CC35"/>
  <autoFilter ref="C92:K439"/>
  <mergeCells count="9">
    <mergeCell ref="E7:H7"/>
    <mergeCell ref="E9:H9"/>
    <mergeCell ref="E18:H18"/>
    <mergeCell ref="E27:H27"/>
    <mergeCell ref="E48:H48"/>
    <mergeCell ref="E50:H50"/>
    <mergeCell ref="E83:H83"/>
    <mergeCell ref="E85:H85"/>
    <mergeCell ref="L2:V2"/>
  </mergeCells>
  <hyperlinks>
    <hyperlink ref="F114" r:id="rId1" display="https://podminky.urs.cz/item/CS_URS_2024_02/622252002"/>
    <hyperlink ref="F137" r:id="rId2" display="https://podminky.urs.cz/item/CS_URS_2024_02/612325302"/>
    <hyperlink ref="F148" r:id="rId3" display="https://podminky.urs.cz/item/CS_URS_2024_02/619991001"/>
    <hyperlink ref="F156" r:id="rId4" display="https://podminky.urs.cz/item/CS_URS_2024_02/941111111"/>
    <hyperlink ref="F159" r:id="rId5" display="https://podminky.urs.cz/item/CS_URS_2024_02/941111211"/>
    <hyperlink ref="F162" r:id="rId6" display="https://podminky.urs.cz/item/CS_URS_2024_02/941111811"/>
    <hyperlink ref="F165" r:id="rId7" display="https://podminky.urs.cz/item/CS_URS_2024_02/949101111"/>
    <hyperlink ref="F168" r:id="rId8" display="https://podminky.urs.cz/item/CS_URS_2024_02/952902021"/>
    <hyperlink ref="F176" r:id="rId9" display="https://podminky.urs.cz/item/CS_URS_2024_02/952902221"/>
    <hyperlink ref="F179" r:id="rId10" display="https://podminky.urs.cz/item/CS_URS_2024_02/952902611"/>
    <hyperlink ref="F186" r:id="rId11" display="https://podminky.urs.cz/item/CS_URS_2024_02/966080103"/>
    <hyperlink ref="F190" r:id="rId12" display="https://podminky.urs.cz/item/CS_URS_2024_02/968082016"/>
    <hyperlink ref="F194" r:id="rId13" display="https://podminky.urs.cz/item/CS_URS_2024_02/968082017"/>
    <hyperlink ref="F201" r:id="rId14" display="https://podminky.urs.cz/item/CS_URS_2024_02/977151122"/>
    <hyperlink ref="F206" r:id="rId15" display="https://podminky.urs.cz/item/CS_URS_2024_02/978011191"/>
    <hyperlink ref="F214" r:id="rId16" display="https://podminky.urs.cz/item/CS_URS_2024_02/978013191"/>
    <hyperlink ref="F223" r:id="rId17" display="https://podminky.urs.cz/item/CS_URS_2024_02/997013213"/>
    <hyperlink ref="F225" r:id="rId18" display="https://podminky.urs.cz/item/CS_URS_2024_02/997013213"/>
    <hyperlink ref="F230" r:id="rId19" display="https://podminky.urs.cz/item/CS_URS_2022_01/997013635"/>
    <hyperlink ref="F233" r:id="rId20" display="https://podminky.urs.cz/item/CS_URS_2024_02/997013804"/>
    <hyperlink ref="F235" r:id="rId21" display="https://podminky.urs.cz/item/CS_URS_2022_01/997013813"/>
    <hyperlink ref="F238" r:id="rId22" display="https://podminky.urs.cz/item/CS_URS_2022_01/997013871"/>
    <hyperlink ref="F242" r:id="rId23" display="https://podminky.urs.cz/item/CS_URS_2024_02/998018002"/>
    <hyperlink ref="F246" r:id="rId24" display="https://podminky.urs.cz/item/CS_URS_2024_02/741810001"/>
    <hyperlink ref="F249" r:id="rId25" display="https://podminky.urs.cz/item/CS_URS_2024_02/751111811"/>
    <hyperlink ref="F259" r:id="rId26" display="https://podminky.urs.cz/item/CS_URS_2024_02/998751121"/>
    <hyperlink ref="F262" r:id="rId27" display="https://podminky.urs.cz/item/CS_URS_2024_02/764001114"/>
    <hyperlink ref="F269" r:id="rId28" display="https://podminky.urs.cz/item/CS_URS_2024_02/764001801"/>
    <hyperlink ref="F276" r:id="rId29" display="https://podminky.urs.cz/item/CS_URS_2024_02/764002851"/>
    <hyperlink ref="F283" r:id="rId30" display="https://podminky.urs.cz/item/CS_URS_2024_02/764206105"/>
    <hyperlink ref="F306" r:id="rId31" display="https://podminky.urs.cz/item/CS_URS_2024_02/998764122"/>
    <hyperlink ref="F309" r:id="rId32" display="https://podminky.urs.cz/item/CS_URS_2024_02/766691812"/>
    <hyperlink ref="F316" r:id="rId33" display="https://podminky.urs.cz/item/CS_URS_2024_02/766694126"/>
    <hyperlink ref="F345" r:id="rId34" display="https://podminky.urs.cz/item/CS_URS_2024_02/998766122"/>
    <hyperlink ref="F348" r:id="rId35" display="https://podminky.urs.cz/item/CS_URS_2024_02/781121011"/>
    <hyperlink ref="F351" r:id="rId36" display="https://podminky.urs.cz/item/CS_URS_2024_02/781151012"/>
    <hyperlink ref="F354" r:id="rId37" display="https://podminky.urs.cz/item/CS_URS_2024_02/781151014"/>
    <hyperlink ref="F357" r:id="rId38" display="https://podminky.urs.cz/item/CS_URS_2024_02/781473810"/>
    <hyperlink ref="F360" r:id="rId39" display="https://podminky.urs.cz/item/CS_URS_2024_02/781495211"/>
    <hyperlink ref="F363" r:id="rId40" display="https://podminky.urs.cz/item/CS_URS_2024_02/781571161"/>
    <hyperlink ref="F368" r:id="rId41" display="https://podminky.urs.cz/item/CS_URS_2024_02/998781122"/>
    <hyperlink ref="F371" r:id="rId42" display="https://podminky.urs.cz/item/CS_URS_2024_02/784111001"/>
    <hyperlink ref="F378" r:id="rId43" display="https://podminky.urs.cz/item/CS_URS_2024_02/784171111"/>
    <hyperlink ref="F388" r:id="rId44" display="https://podminky.urs.cz/item/CS_URS_2024_02/784171121"/>
    <hyperlink ref="F393" r:id="rId45" display="https://podminky.urs.cz/item/CS_URS_2024_02/784181101"/>
    <hyperlink ref="F400" r:id="rId46" display="https://podminky.urs.cz/item/CS_URS_2024_02/784221101"/>
    <hyperlink ref="F407" r:id="rId47" display="https://podminky.urs.cz/item/CS_URS_2024_02/784221131"/>
    <hyperlink ref="F439" r:id="rId48" display="https://podminky.urs.cz/item/CS_URS_2024_02/99878612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9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87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83</v>
      </c>
    </row>
    <row r="4" s="1" customFormat="1" ht="24.96" customHeight="1">
      <c r="B4" s="23"/>
      <c r="D4" s="133" t="s">
        <v>88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stavby'!K6</f>
        <v>Individuální protihluková opatření u bytového domu Podzimní 412/1 v k.ú. Maloměřice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89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622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22</v>
      </c>
      <c r="G12" s="41"/>
      <c r="H12" s="41"/>
      <c r="I12" s="135" t="s">
        <v>23</v>
      </c>
      <c r="J12" s="140" t="str">
        <f>'Rekapitulace stavby'!AN8</f>
        <v>22. 9. 2024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">
        <v>27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28</v>
      </c>
      <c r="F15" s="41"/>
      <c r="G15" s="41"/>
      <c r="H15" s="41"/>
      <c r="I15" s="135" t="s">
        <v>29</v>
      </c>
      <c r="J15" s="139" t="s">
        <v>30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31</v>
      </c>
      <c r="E17" s="41"/>
      <c r="F17" s="41"/>
      <c r="G17" s="41"/>
      <c r="H17" s="41"/>
      <c r="I17" s="135" t="s">
        <v>26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29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33</v>
      </c>
      <c r="E20" s="41"/>
      <c r="F20" s="41"/>
      <c r="G20" s="41"/>
      <c r="H20" s="41"/>
      <c r="I20" s="135" t="s">
        <v>26</v>
      </c>
      <c r="J20" s="139" t="s">
        <v>34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35</v>
      </c>
      <c r="F21" s="41"/>
      <c r="G21" s="41"/>
      <c r="H21" s="41"/>
      <c r="I21" s="135" t="s">
        <v>29</v>
      </c>
      <c r="J21" s="139" t="s">
        <v>36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38</v>
      </c>
      <c r="E23" s="41"/>
      <c r="F23" s="41"/>
      <c r="G23" s="41"/>
      <c r="H23" s="41"/>
      <c r="I23" s="135" t="s">
        <v>26</v>
      </c>
      <c r="J23" s="139" t="s">
        <v>34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35</v>
      </c>
      <c r="F24" s="41"/>
      <c r="G24" s="41"/>
      <c r="H24" s="41"/>
      <c r="I24" s="135" t="s">
        <v>29</v>
      </c>
      <c r="J24" s="139" t="s">
        <v>36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39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41</v>
      </c>
      <c r="E30" s="41"/>
      <c r="F30" s="41"/>
      <c r="G30" s="41"/>
      <c r="H30" s="41"/>
      <c r="I30" s="41"/>
      <c r="J30" s="147">
        <f>ROUND(J83,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43</v>
      </c>
      <c r="G32" s="41"/>
      <c r="H32" s="41"/>
      <c r="I32" s="148" t="s">
        <v>42</v>
      </c>
      <c r="J32" s="148" t="s">
        <v>44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45</v>
      </c>
      <c r="E33" s="135" t="s">
        <v>46</v>
      </c>
      <c r="F33" s="150">
        <f>ROUND((SUM(BE83:BE93)),  2)</f>
        <v>0</v>
      </c>
      <c r="G33" s="41"/>
      <c r="H33" s="41"/>
      <c r="I33" s="151">
        <v>0.20999999999999999</v>
      </c>
      <c r="J33" s="150">
        <f>ROUND(((SUM(BE83:BE93))*I33),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47</v>
      </c>
      <c r="F34" s="150">
        <f>ROUND((SUM(BF83:BF93)),  2)</f>
        <v>0</v>
      </c>
      <c r="G34" s="41"/>
      <c r="H34" s="41"/>
      <c r="I34" s="151">
        <v>0.12</v>
      </c>
      <c r="J34" s="150">
        <f>ROUND(((SUM(BF83:BF93))*I34),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48</v>
      </c>
      <c r="F35" s="150">
        <f>ROUND((SUM(BG83:BG93)),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49</v>
      </c>
      <c r="F36" s="150">
        <f>ROUND((SUM(BH83:BH93)),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50</v>
      </c>
      <c r="F37" s="150">
        <f>ROUND((SUM(BI83:BI93)),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51</v>
      </c>
      <c r="E39" s="154"/>
      <c r="F39" s="154"/>
      <c r="G39" s="155" t="s">
        <v>52</v>
      </c>
      <c r="H39" s="156" t="s">
        <v>53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92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Individuální protihluková opatření u bytového domu Podzimní 412/1 v k.ú. Maloměřice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89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SO 98-98 - Všeobecný objekt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Podzimní 412/1, Brno - Maloměřice</v>
      </c>
      <c r="G52" s="43"/>
      <c r="H52" s="43"/>
      <c r="I52" s="35" t="s">
        <v>23</v>
      </c>
      <c r="J52" s="75" t="str">
        <f>IF(J12="","",J12)</f>
        <v>22. 9. 2024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>Správa železnic, státní organizace</v>
      </c>
      <c r="G54" s="43"/>
      <c r="H54" s="43"/>
      <c r="I54" s="35" t="s">
        <v>33</v>
      </c>
      <c r="J54" s="39" t="str">
        <f>E21</f>
        <v>LD projekt s.r.o.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38</v>
      </c>
      <c r="J55" s="39" t="str">
        <f>E24</f>
        <v>LD projekt s.r.o.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93</v>
      </c>
      <c r="D57" s="165"/>
      <c r="E57" s="165"/>
      <c r="F57" s="165"/>
      <c r="G57" s="165"/>
      <c r="H57" s="165"/>
      <c r="I57" s="165"/>
      <c r="J57" s="166" t="s">
        <v>94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73</v>
      </c>
      <c r="D59" s="43"/>
      <c r="E59" s="43"/>
      <c r="F59" s="43"/>
      <c r="G59" s="43"/>
      <c r="H59" s="43"/>
      <c r="I59" s="43"/>
      <c r="J59" s="105">
        <f>J83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95</v>
      </c>
    </row>
    <row r="60" s="9" customFormat="1" ht="24.96" customHeight="1">
      <c r="A60" s="9"/>
      <c r="B60" s="168"/>
      <c r="C60" s="169"/>
      <c r="D60" s="170" t="s">
        <v>623</v>
      </c>
      <c r="E60" s="171"/>
      <c r="F60" s="171"/>
      <c r="G60" s="171"/>
      <c r="H60" s="171"/>
      <c r="I60" s="171"/>
      <c r="J60" s="172">
        <f>J84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624</v>
      </c>
      <c r="E61" s="177"/>
      <c r="F61" s="177"/>
      <c r="G61" s="177"/>
      <c r="H61" s="177"/>
      <c r="I61" s="177"/>
      <c r="J61" s="178">
        <f>J85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625</v>
      </c>
      <c r="E62" s="177"/>
      <c r="F62" s="177"/>
      <c r="G62" s="177"/>
      <c r="H62" s="177"/>
      <c r="I62" s="177"/>
      <c r="J62" s="178">
        <f>J88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626</v>
      </c>
      <c r="E63" s="177"/>
      <c r="F63" s="177"/>
      <c r="G63" s="177"/>
      <c r="H63" s="177"/>
      <c r="I63" s="177"/>
      <c r="J63" s="178">
        <f>J91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41"/>
      <c r="B64" s="42"/>
      <c r="C64" s="43"/>
      <c r="D64" s="43"/>
      <c r="E64" s="43"/>
      <c r="F64" s="43"/>
      <c r="G64" s="43"/>
      <c r="H64" s="43"/>
      <c r="I64" s="43"/>
      <c r="J64" s="43"/>
      <c r="K64" s="43"/>
      <c r="L64" s="137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</row>
    <row r="65" s="2" customFormat="1" ht="6.96" customHeight="1">
      <c r="A65" s="41"/>
      <c r="B65" s="62"/>
      <c r="C65" s="63"/>
      <c r="D65" s="63"/>
      <c r="E65" s="63"/>
      <c r="F65" s="63"/>
      <c r="G65" s="63"/>
      <c r="H65" s="63"/>
      <c r="I65" s="63"/>
      <c r="J65" s="63"/>
      <c r="K65" s="63"/>
      <c r="L65" s="137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</row>
    <row r="69" s="2" customFormat="1" ht="6.96" customHeight="1">
      <c r="A69" s="41"/>
      <c r="B69" s="64"/>
      <c r="C69" s="65"/>
      <c r="D69" s="65"/>
      <c r="E69" s="65"/>
      <c r="F69" s="65"/>
      <c r="G69" s="65"/>
      <c r="H69" s="65"/>
      <c r="I69" s="65"/>
      <c r="J69" s="65"/>
      <c r="K69" s="65"/>
      <c r="L69" s="13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24.96" customHeight="1">
      <c r="A70" s="41"/>
      <c r="B70" s="42"/>
      <c r="C70" s="26" t="s">
        <v>110</v>
      </c>
      <c r="D70" s="43"/>
      <c r="E70" s="43"/>
      <c r="F70" s="43"/>
      <c r="G70" s="43"/>
      <c r="H70" s="43"/>
      <c r="I70" s="43"/>
      <c r="J70" s="43"/>
      <c r="K70" s="43"/>
      <c r="L70" s="13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6.96" customHeight="1">
      <c r="A71" s="41"/>
      <c r="B71" s="42"/>
      <c r="C71" s="43"/>
      <c r="D71" s="43"/>
      <c r="E71" s="43"/>
      <c r="F71" s="43"/>
      <c r="G71" s="43"/>
      <c r="H71" s="43"/>
      <c r="I71" s="43"/>
      <c r="J71" s="43"/>
      <c r="K71" s="43"/>
      <c r="L71" s="13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12" customHeight="1">
      <c r="A72" s="41"/>
      <c r="B72" s="42"/>
      <c r="C72" s="35" t="s">
        <v>16</v>
      </c>
      <c r="D72" s="43"/>
      <c r="E72" s="43"/>
      <c r="F72" s="43"/>
      <c r="G72" s="43"/>
      <c r="H72" s="43"/>
      <c r="I72" s="43"/>
      <c r="J72" s="43"/>
      <c r="K72" s="43"/>
      <c r="L72" s="13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16.5" customHeight="1">
      <c r="A73" s="41"/>
      <c r="B73" s="42"/>
      <c r="C73" s="43"/>
      <c r="D73" s="43"/>
      <c r="E73" s="163" t="str">
        <f>E7</f>
        <v>Individuální protihluková opatření u bytového domu Podzimní 412/1 v k.ú. Maloměřice</v>
      </c>
      <c r="F73" s="35"/>
      <c r="G73" s="35"/>
      <c r="H73" s="35"/>
      <c r="I73" s="43"/>
      <c r="J73" s="43"/>
      <c r="K73" s="43"/>
      <c r="L73" s="13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5" t="s">
        <v>89</v>
      </c>
      <c r="D74" s="43"/>
      <c r="E74" s="43"/>
      <c r="F74" s="43"/>
      <c r="G74" s="43"/>
      <c r="H74" s="43"/>
      <c r="I74" s="43"/>
      <c r="J74" s="43"/>
      <c r="K74" s="43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6.5" customHeight="1">
      <c r="A75" s="41"/>
      <c r="B75" s="42"/>
      <c r="C75" s="43"/>
      <c r="D75" s="43"/>
      <c r="E75" s="72" t="str">
        <f>E9</f>
        <v>SO 98-98 - Všeobecný objekt</v>
      </c>
      <c r="F75" s="43"/>
      <c r="G75" s="43"/>
      <c r="H75" s="43"/>
      <c r="I75" s="43"/>
      <c r="J75" s="43"/>
      <c r="K75" s="43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6.96" customHeight="1">
      <c r="A76" s="41"/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2" customHeight="1">
      <c r="A77" s="41"/>
      <c r="B77" s="42"/>
      <c r="C77" s="35" t="s">
        <v>21</v>
      </c>
      <c r="D77" s="43"/>
      <c r="E77" s="43"/>
      <c r="F77" s="30" t="str">
        <f>F12</f>
        <v>Podzimní 412/1, Brno - Maloměřice</v>
      </c>
      <c r="G77" s="43"/>
      <c r="H77" s="43"/>
      <c r="I77" s="35" t="s">
        <v>23</v>
      </c>
      <c r="J77" s="75" t="str">
        <f>IF(J12="","",J12)</f>
        <v>22. 9. 2024</v>
      </c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6.96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5.15" customHeight="1">
      <c r="A79" s="41"/>
      <c r="B79" s="42"/>
      <c r="C79" s="35" t="s">
        <v>25</v>
      </c>
      <c r="D79" s="43"/>
      <c r="E79" s="43"/>
      <c r="F79" s="30" t="str">
        <f>E15</f>
        <v>Správa železnic, státní organizace</v>
      </c>
      <c r="G79" s="43"/>
      <c r="H79" s="43"/>
      <c r="I79" s="35" t="s">
        <v>33</v>
      </c>
      <c r="J79" s="39" t="str">
        <f>E21</f>
        <v>LD projekt s.r.o.</v>
      </c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5.15" customHeight="1">
      <c r="A80" s="41"/>
      <c r="B80" s="42"/>
      <c r="C80" s="35" t="s">
        <v>31</v>
      </c>
      <c r="D80" s="43"/>
      <c r="E80" s="43"/>
      <c r="F80" s="30" t="str">
        <f>IF(E18="","",E18)</f>
        <v>Vyplň údaj</v>
      </c>
      <c r="G80" s="43"/>
      <c r="H80" s="43"/>
      <c r="I80" s="35" t="s">
        <v>38</v>
      </c>
      <c r="J80" s="39" t="str">
        <f>E24</f>
        <v>LD projekt s.r.o.</v>
      </c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0.32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11" customFormat="1" ht="29.28" customHeight="1">
      <c r="A82" s="180"/>
      <c r="B82" s="181"/>
      <c r="C82" s="182" t="s">
        <v>111</v>
      </c>
      <c r="D82" s="183" t="s">
        <v>60</v>
      </c>
      <c r="E82" s="183" t="s">
        <v>56</v>
      </c>
      <c r="F82" s="183" t="s">
        <v>57</v>
      </c>
      <c r="G82" s="183" t="s">
        <v>112</v>
      </c>
      <c r="H82" s="183" t="s">
        <v>113</v>
      </c>
      <c r="I82" s="183" t="s">
        <v>114</v>
      </c>
      <c r="J82" s="183" t="s">
        <v>94</v>
      </c>
      <c r="K82" s="184" t="s">
        <v>115</v>
      </c>
      <c r="L82" s="185"/>
      <c r="M82" s="95" t="s">
        <v>19</v>
      </c>
      <c r="N82" s="96" t="s">
        <v>45</v>
      </c>
      <c r="O82" s="96" t="s">
        <v>116</v>
      </c>
      <c r="P82" s="96" t="s">
        <v>117</v>
      </c>
      <c r="Q82" s="96" t="s">
        <v>118</v>
      </c>
      <c r="R82" s="96" t="s">
        <v>119</v>
      </c>
      <c r="S82" s="96" t="s">
        <v>120</v>
      </c>
      <c r="T82" s="97" t="s">
        <v>121</v>
      </c>
      <c r="U82" s="180"/>
      <c r="V82" s="180"/>
      <c r="W82" s="180"/>
      <c r="X82" s="180"/>
      <c r="Y82" s="180"/>
      <c r="Z82" s="180"/>
      <c r="AA82" s="180"/>
      <c r="AB82" s="180"/>
      <c r="AC82" s="180"/>
      <c r="AD82" s="180"/>
      <c r="AE82" s="180"/>
    </row>
    <row r="83" s="2" customFormat="1" ht="22.8" customHeight="1">
      <c r="A83" s="41"/>
      <c r="B83" s="42"/>
      <c r="C83" s="102" t="s">
        <v>122</v>
      </c>
      <c r="D83" s="43"/>
      <c r="E83" s="43"/>
      <c r="F83" s="43"/>
      <c r="G83" s="43"/>
      <c r="H83" s="43"/>
      <c r="I83" s="43"/>
      <c r="J83" s="186">
        <f>BK83</f>
        <v>0</v>
      </c>
      <c r="K83" s="43"/>
      <c r="L83" s="47"/>
      <c r="M83" s="98"/>
      <c r="N83" s="187"/>
      <c r="O83" s="99"/>
      <c r="P83" s="188">
        <f>P84</f>
        <v>0</v>
      </c>
      <c r="Q83" s="99"/>
      <c r="R83" s="188">
        <f>R84</f>
        <v>0</v>
      </c>
      <c r="S83" s="99"/>
      <c r="T83" s="189">
        <f>T84</f>
        <v>0</v>
      </c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T83" s="20" t="s">
        <v>74</v>
      </c>
      <c r="AU83" s="20" t="s">
        <v>95</v>
      </c>
      <c r="BK83" s="190">
        <f>BK84</f>
        <v>0</v>
      </c>
    </row>
    <row r="84" s="12" customFormat="1" ht="25.92" customHeight="1">
      <c r="A84" s="12"/>
      <c r="B84" s="191"/>
      <c r="C84" s="192"/>
      <c r="D84" s="193" t="s">
        <v>74</v>
      </c>
      <c r="E84" s="194" t="s">
        <v>627</v>
      </c>
      <c r="F84" s="194" t="s">
        <v>628</v>
      </c>
      <c r="G84" s="192"/>
      <c r="H84" s="192"/>
      <c r="I84" s="195"/>
      <c r="J84" s="196">
        <f>BK84</f>
        <v>0</v>
      </c>
      <c r="K84" s="192"/>
      <c r="L84" s="197"/>
      <c r="M84" s="198"/>
      <c r="N84" s="199"/>
      <c r="O84" s="199"/>
      <c r="P84" s="200">
        <f>P85+P88+P91</f>
        <v>0</v>
      </c>
      <c r="Q84" s="199"/>
      <c r="R84" s="200">
        <f>R85+R88+R91</f>
        <v>0</v>
      </c>
      <c r="S84" s="199"/>
      <c r="T84" s="201">
        <f>T85+T88+T91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2" t="s">
        <v>171</v>
      </c>
      <c r="AT84" s="203" t="s">
        <v>74</v>
      </c>
      <c r="AU84" s="203" t="s">
        <v>75</v>
      </c>
      <c r="AY84" s="202" t="s">
        <v>125</v>
      </c>
      <c r="BK84" s="204">
        <f>BK85+BK88+BK91</f>
        <v>0</v>
      </c>
    </row>
    <row r="85" s="12" customFormat="1" ht="22.8" customHeight="1">
      <c r="A85" s="12"/>
      <c r="B85" s="191"/>
      <c r="C85" s="192"/>
      <c r="D85" s="193" t="s">
        <v>74</v>
      </c>
      <c r="E85" s="205" t="s">
        <v>629</v>
      </c>
      <c r="F85" s="205" t="s">
        <v>630</v>
      </c>
      <c r="G85" s="192"/>
      <c r="H85" s="192"/>
      <c r="I85" s="195"/>
      <c r="J85" s="206">
        <f>BK85</f>
        <v>0</v>
      </c>
      <c r="K85" s="192"/>
      <c r="L85" s="197"/>
      <c r="M85" s="198"/>
      <c r="N85" s="199"/>
      <c r="O85" s="199"/>
      <c r="P85" s="200">
        <f>SUM(P86:P87)</f>
        <v>0</v>
      </c>
      <c r="Q85" s="199"/>
      <c r="R85" s="200">
        <f>SUM(R86:R87)</f>
        <v>0</v>
      </c>
      <c r="S85" s="199"/>
      <c r="T85" s="201">
        <f>SUM(T86:T87)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2" t="s">
        <v>171</v>
      </c>
      <c r="AT85" s="203" t="s">
        <v>74</v>
      </c>
      <c r="AU85" s="203" t="s">
        <v>83</v>
      </c>
      <c r="AY85" s="202" t="s">
        <v>125</v>
      </c>
      <c r="BK85" s="204">
        <f>SUM(BK86:BK87)</f>
        <v>0</v>
      </c>
    </row>
    <row r="86" s="2" customFormat="1" ht="16.5" customHeight="1">
      <c r="A86" s="41"/>
      <c r="B86" s="42"/>
      <c r="C86" s="207" t="s">
        <v>83</v>
      </c>
      <c r="D86" s="207" t="s">
        <v>131</v>
      </c>
      <c r="E86" s="208" t="s">
        <v>631</v>
      </c>
      <c r="F86" s="209" t="s">
        <v>632</v>
      </c>
      <c r="G86" s="210" t="s">
        <v>633</v>
      </c>
      <c r="H86" s="211">
        <v>1</v>
      </c>
      <c r="I86" s="212"/>
      <c r="J86" s="213">
        <f>ROUND(I86*H86,2)</f>
        <v>0</v>
      </c>
      <c r="K86" s="209" t="s">
        <v>148</v>
      </c>
      <c r="L86" s="47"/>
      <c r="M86" s="214" t="s">
        <v>19</v>
      </c>
      <c r="N86" s="215" t="s">
        <v>47</v>
      </c>
      <c r="O86" s="87"/>
      <c r="P86" s="216">
        <f>O86*H86</f>
        <v>0</v>
      </c>
      <c r="Q86" s="216">
        <v>0</v>
      </c>
      <c r="R86" s="216">
        <f>Q86*H86</f>
        <v>0</v>
      </c>
      <c r="S86" s="216">
        <v>0</v>
      </c>
      <c r="T86" s="217">
        <f>S86*H86</f>
        <v>0</v>
      </c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R86" s="218" t="s">
        <v>634</v>
      </c>
      <c r="AT86" s="218" t="s">
        <v>131</v>
      </c>
      <c r="AU86" s="218" t="s">
        <v>130</v>
      </c>
      <c r="AY86" s="20" t="s">
        <v>125</v>
      </c>
      <c r="BE86" s="219">
        <f>IF(N86="základní",J86,0)</f>
        <v>0</v>
      </c>
      <c r="BF86" s="219">
        <f>IF(N86="snížená",J86,0)</f>
        <v>0</v>
      </c>
      <c r="BG86" s="219">
        <f>IF(N86="zákl. přenesená",J86,0)</f>
        <v>0</v>
      </c>
      <c r="BH86" s="219">
        <f>IF(N86="sníž. přenesená",J86,0)</f>
        <v>0</v>
      </c>
      <c r="BI86" s="219">
        <f>IF(N86="nulová",J86,0)</f>
        <v>0</v>
      </c>
      <c r="BJ86" s="20" t="s">
        <v>130</v>
      </c>
      <c r="BK86" s="219">
        <f>ROUND(I86*H86,2)</f>
        <v>0</v>
      </c>
      <c r="BL86" s="20" t="s">
        <v>634</v>
      </c>
      <c r="BM86" s="218" t="s">
        <v>635</v>
      </c>
    </row>
    <row r="87" s="2" customFormat="1">
      <c r="A87" s="41"/>
      <c r="B87" s="42"/>
      <c r="C87" s="43"/>
      <c r="D87" s="253" t="s">
        <v>163</v>
      </c>
      <c r="E87" s="43"/>
      <c r="F87" s="254" t="s">
        <v>636</v>
      </c>
      <c r="G87" s="43"/>
      <c r="H87" s="43"/>
      <c r="I87" s="255"/>
      <c r="J87" s="43"/>
      <c r="K87" s="43"/>
      <c r="L87" s="47"/>
      <c r="M87" s="256"/>
      <c r="N87" s="257"/>
      <c r="O87" s="87"/>
      <c r="P87" s="87"/>
      <c r="Q87" s="87"/>
      <c r="R87" s="87"/>
      <c r="S87" s="87"/>
      <c r="T87" s="88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T87" s="20" t="s">
        <v>163</v>
      </c>
      <c r="AU87" s="20" t="s">
        <v>130</v>
      </c>
    </row>
    <row r="88" s="12" customFormat="1" ht="22.8" customHeight="1">
      <c r="A88" s="12"/>
      <c r="B88" s="191"/>
      <c r="C88" s="192"/>
      <c r="D88" s="193" t="s">
        <v>74</v>
      </c>
      <c r="E88" s="205" t="s">
        <v>637</v>
      </c>
      <c r="F88" s="205" t="s">
        <v>638</v>
      </c>
      <c r="G88" s="192"/>
      <c r="H88" s="192"/>
      <c r="I88" s="195"/>
      <c r="J88" s="206">
        <f>BK88</f>
        <v>0</v>
      </c>
      <c r="K88" s="192"/>
      <c r="L88" s="197"/>
      <c r="M88" s="198"/>
      <c r="N88" s="199"/>
      <c r="O88" s="199"/>
      <c r="P88" s="200">
        <f>SUM(P89:P90)</f>
        <v>0</v>
      </c>
      <c r="Q88" s="199"/>
      <c r="R88" s="200">
        <f>SUM(R89:R90)</f>
        <v>0</v>
      </c>
      <c r="S88" s="199"/>
      <c r="T88" s="201">
        <f>SUM(T89:T90)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2" t="s">
        <v>171</v>
      </c>
      <c r="AT88" s="203" t="s">
        <v>74</v>
      </c>
      <c r="AU88" s="203" t="s">
        <v>83</v>
      </c>
      <c r="AY88" s="202" t="s">
        <v>125</v>
      </c>
      <c r="BK88" s="204">
        <f>SUM(BK89:BK90)</f>
        <v>0</v>
      </c>
    </row>
    <row r="89" s="2" customFormat="1" ht="16.5" customHeight="1">
      <c r="A89" s="41"/>
      <c r="B89" s="42"/>
      <c r="C89" s="207" t="s">
        <v>130</v>
      </c>
      <c r="D89" s="207" t="s">
        <v>131</v>
      </c>
      <c r="E89" s="208" t="s">
        <v>639</v>
      </c>
      <c r="F89" s="209" t="s">
        <v>640</v>
      </c>
      <c r="G89" s="210" t="s">
        <v>633</v>
      </c>
      <c r="H89" s="211">
        <v>1</v>
      </c>
      <c r="I89" s="212"/>
      <c r="J89" s="213">
        <f>ROUND(I89*H89,2)</f>
        <v>0</v>
      </c>
      <c r="K89" s="209" t="s">
        <v>148</v>
      </c>
      <c r="L89" s="47"/>
      <c r="M89" s="214" t="s">
        <v>19</v>
      </c>
      <c r="N89" s="215" t="s">
        <v>47</v>
      </c>
      <c r="O89" s="87"/>
      <c r="P89" s="216">
        <f>O89*H89</f>
        <v>0</v>
      </c>
      <c r="Q89" s="216">
        <v>0</v>
      </c>
      <c r="R89" s="216">
        <f>Q89*H89</f>
        <v>0</v>
      </c>
      <c r="S89" s="216">
        <v>0</v>
      </c>
      <c r="T89" s="217">
        <f>S89*H89</f>
        <v>0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R89" s="218" t="s">
        <v>634</v>
      </c>
      <c r="AT89" s="218" t="s">
        <v>131</v>
      </c>
      <c r="AU89" s="218" t="s">
        <v>130</v>
      </c>
      <c r="AY89" s="20" t="s">
        <v>125</v>
      </c>
      <c r="BE89" s="219">
        <f>IF(N89="základní",J89,0)</f>
        <v>0</v>
      </c>
      <c r="BF89" s="219">
        <f>IF(N89="snížená",J89,0)</f>
        <v>0</v>
      </c>
      <c r="BG89" s="219">
        <f>IF(N89="zákl. přenesená",J89,0)</f>
        <v>0</v>
      </c>
      <c r="BH89" s="219">
        <f>IF(N89="sníž. přenesená",J89,0)</f>
        <v>0</v>
      </c>
      <c r="BI89" s="219">
        <f>IF(N89="nulová",J89,0)</f>
        <v>0</v>
      </c>
      <c r="BJ89" s="20" t="s">
        <v>130</v>
      </c>
      <c r="BK89" s="219">
        <f>ROUND(I89*H89,2)</f>
        <v>0</v>
      </c>
      <c r="BL89" s="20" t="s">
        <v>634</v>
      </c>
      <c r="BM89" s="218" t="s">
        <v>641</v>
      </c>
    </row>
    <row r="90" s="2" customFormat="1">
      <c r="A90" s="41"/>
      <c r="B90" s="42"/>
      <c r="C90" s="43"/>
      <c r="D90" s="253" t="s">
        <v>163</v>
      </c>
      <c r="E90" s="43"/>
      <c r="F90" s="254" t="s">
        <v>642</v>
      </c>
      <c r="G90" s="43"/>
      <c r="H90" s="43"/>
      <c r="I90" s="255"/>
      <c r="J90" s="43"/>
      <c r="K90" s="43"/>
      <c r="L90" s="47"/>
      <c r="M90" s="256"/>
      <c r="N90" s="257"/>
      <c r="O90" s="87"/>
      <c r="P90" s="87"/>
      <c r="Q90" s="87"/>
      <c r="R90" s="87"/>
      <c r="S90" s="87"/>
      <c r="T90" s="88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T90" s="20" t="s">
        <v>163</v>
      </c>
      <c r="AU90" s="20" t="s">
        <v>130</v>
      </c>
    </row>
    <row r="91" s="12" customFormat="1" ht="22.8" customHeight="1">
      <c r="A91" s="12"/>
      <c r="B91" s="191"/>
      <c r="C91" s="192"/>
      <c r="D91" s="193" t="s">
        <v>74</v>
      </c>
      <c r="E91" s="205" t="s">
        <v>643</v>
      </c>
      <c r="F91" s="205" t="s">
        <v>644</v>
      </c>
      <c r="G91" s="192"/>
      <c r="H91" s="192"/>
      <c r="I91" s="195"/>
      <c r="J91" s="206">
        <f>BK91</f>
        <v>0</v>
      </c>
      <c r="K91" s="192"/>
      <c r="L91" s="197"/>
      <c r="M91" s="198"/>
      <c r="N91" s="199"/>
      <c r="O91" s="199"/>
      <c r="P91" s="200">
        <f>SUM(P92:P93)</f>
        <v>0</v>
      </c>
      <c r="Q91" s="199"/>
      <c r="R91" s="200">
        <f>SUM(R92:R93)</f>
        <v>0</v>
      </c>
      <c r="S91" s="199"/>
      <c r="T91" s="201">
        <f>SUM(T92:T93)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2" t="s">
        <v>171</v>
      </c>
      <c r="AT91" s="203" t="s">
        <v>74</v>
      </c>
      <c r="AU91" s="203" t="s">
        <v>83</v>
      </c>
      <c r="AY91" s="202" t="s">
        <v>125</v>
      </c>
      <c r="BK91" s="204">
        <f>SUM(BK92:BK93)</f>
        <v>0</v>
      </c>
    </row>
    <row r="92" s="2" customFormat="1" ht="66.75" customHeight="1">
      <c r="A92" s="41"/>
      <c r="B92" s="42"/>
      <c r="C92" s="207" t="s">
        <v>136</v>
      </c>
      <c r="D92" s="207" t="s">
        <v>131</v>
      </c>
      <c r="E92" s="208" t="s">
        <v>645</v>
      </c>
      <c r="F92" s="209" t="s">
        <v>646</v>
      </c>
      <c r="G92" s="210" t="s">
        <v>633</v>
      </c>
      <c r="H92" s="211">
        <v>1</v>
      </c>
      <c r="I92" s="212"/>
      <c r="J92" s="213">
        <f>ROUND(I92*H92,2)</f>
        <v>0</v>
      </c>
      <c r="K92" s="209" t="s">
        <v>148</v>
      </c>
      <c r="L92" s="47"/>
      <c r="M92" s="214" t="s">
        <v>19</v>
      </c>
      <c r="N92" s="215" t="s">
        <v>47</v>
      </c>
      <c r="O92" s="87"/>
      <c r="P92" s="216">
        <f>O92*H92</f>
        <v>0</v>
      </c>
      <c r="Q92" s="216">
        <v>0</v>
      </c>
      <c r="R92" s="216">
        <f>Q92*H92</f>
        <v>0</v>
      </c>
      <c r="S92" s="216">
        <v>0</v>
      </c>
      <c r="T92" s="217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18" t="s">
        <v>634</v>
      </c>
      <c r="AT92" s="218" t="s">
        <v>131</v>
      </c>
      <c r="AU92" s="218" t="s">
        <v>130</v>
      </c>
      <c r="AY92" s="20" t="s">
        <v>125</v>
      </c>
      <c r="BE92" s="219">
        <f>IF(N92="základní",J92,0)</f>
        <v>0</v>
      </c>
      <c r="BF92" s="219">
        <f>IF(N92="snížená",J92,0)</f>
        <v>0</v>
      </c>
      <c r="BG92" s="219">
        <f>IF(N92="zákl. přenesená",J92,0)</f>
        <v>0</v>
      </c>
      <c r="BH92" s="219">
        <f>IF(N92="sníž. přenesená",J92,0)</f>
        <v>0</v>
      </c>
      <c r="BI92" s="219">
        <f>IF(N92="nulová",J92,0)</f>
        <v>0</v>
      </c>
      <c r="BJ92" s="20" t="s">
        <v>130</v>
      </c>
      <c r="BK92" s="219">
        <f>ROUND(I92*H92,2)</f>
        <v>0</v>
      </c>
      <c r="BL92" s="20" t="s">
        <v>634</v>
      </c>
      <c r="BM92" s="218" t="s">
        <v>647</v>
      </c>
    </row>
    <row r="93" s="2" customFormat="1">
      <c r="A93" s="41"/>
      <c r="B93" s="42"/>
      <c r="C93" s="43"/>
      <c r="D93" s="253" t="s">
        <v>163</v>
      </c>
      <c r="E93" s="43"/>
      <c r="F93" s="254" t="s">
        <v>648</v>
      </c>
      <c r="G93" s="43"/>
      <c r="H93" s="43"/>
      <c r="I93" s="255"/>
      <c r="J93" s="43"/>
      <c r="K93" s="43"/>
      <c r="L93" s="47"/>
      <c r="M93" s="280"/>
      <c r="N93" s="281"/>
      <c r="O93" s="282"/>
      <c r="P93" s="282"/>
      <c r="Q93" s="282"/>
      <c r="R93" s="282"/>
      <c r="S93" s="282"/>
      <c r="T93" s="283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163</v>
      </c>
      <c r="AU93" s="20" t="s">
        <v>130</v>
      </c>
    </row>
    <row r="94" s="2" customFormat="1" ht="6.96" customHeight="1">
      <c r="A94" s="41"/>
      <c r="B94" s="62"/>
      <c r="C94" s="63"/>
      <c r="D94" s="63"/>
      <c r="E94" s="63"/>
      <c r="F94" s="63"/>
      <c r="G94" s="63"/>
      <c r="H94" s="63"/>
      <c r="I94" s="63"/>
      <c r="J94" s="63"/>
      <c r="K94" s="63"/>
      <c r="L94" s="47"/>
      <c r="M94" s="41"/>
      <c r="O94" s="41"/>
      <c r="P94" s="41"/>
      <c r="Q94" s="41"/>
      <c r="R94" s="41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</sheetData>
  <sheetProtection sheet="1" autoFilter="0" formatColumns="0" formatRows="0" objects="1" scenarios="1" spinCount="100000" saltValue="snsv6kbJxnPHe7P/Ysl4utU3yNolK6OLg8ei7u7doPECcIMMT1kYxknEDXYlu1hKn5usVykOkiYiWhLcMqLmMQ==" hashValue="D5TGuRqofgPYcS5D1yZjLkukGJcv217Yc20ycftY1XfSrS/ipWgNw/LMjWaL0h7G9JFCAVQLkPV+Bc/yVn2U0w==" algorithmName="SHA-512" password="CC35"/>
  <autoFilter ref="C82:K93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7" r:id="rId1" display="https://podminky.urs.cz/item/CS_URS_2024_02/013254000"/>
    <hyperlink ref="F90" r:id="rId2" display="https://podminky.urs.cz/item/CS_URS_2024_02/035002000"/>
    <hyperlink ref="F93" r:id="rId3" display="https://podminky.urs.cz/item/CS_URS_2024_02/043002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84" customWidth="1"/>
    <col min="2" max="2" width="1.667969" style="284" customWidth="1"/>
    <col min="3" max="4" width="5" style="284" customWidth="1"/>
    <col min="5" max="5" width="11.66016" style="284" customWidth="1"/>
    <col min="6" max="6" width="9.160156" style="284" customWidth="1"/>
    <col min="7" max="7" width="5" style="284" customWidth="1"/>
    <col min="8" max="8" width="77.83203" style="284" customWidth="1"/>
    <col min="9" max="10" width="20" style="284" customWidth="1"/>
    <col min="11" max="11" width="1.667969" style="284" customWidth="1"/>
  </cols>
  <sheetData>
    <row r="1" s="1" customFormat="1" ht="37.5" customHeight="1"/>
    <row r="2" s="1" customFormat="1" ht="7.5" customHeight="1">
      <c r="B2" s="285"/>
      <c r="C2" s="286"/>
      <c r="D2" s="286"/>
      <c r="E2" s="286"/>
      <c r="F2" s="286"/>
      <c r="G2" s="286"/>
      <c r="H2" s="286"/>
      <c r="I2" s="286"/>
      <c r="J2" s="286"/>
      <c r="K2" s="287"/>
    </row>
    <row r="3" s="17" customFormat="1" ht="45" customHeight="1">
      <c r="B3" s="288"/>
      <c r="C3" s="289" t="s">
        <v>649</v>
      </c>
      <c r="D3" s="289"/>
      <c r="E3" s="289"/>
      <c r="F3" s="289"/>
      <c r="G3" s="289"/>
      <c r="H3" s="289"/>
      <c r="I3" s="289"/>
      <c r="J3" s="289"/>
      <c r="K3" s="290"/>
    </row>
    <row r="4" s="1" customFormat="1" ht="25.5" customHeight="1">
      <c r="B4" s="291"/>
      <c r="C4" s="292" t="s">
        <v>650</v>
      </c>
      <c r="D4" s="292"/>
      <c r="E4" s="292"/>
      <c r="F4" s="292"/>
      <c r="G4" s="292"/>
      <c r="H4" s="292"/>
      <c r="I4" s="292"/>
      <c r="J4" s="292"/>
      <c r="K4" s="293"/>
    </row>
    <row r="5" s="1" customFormat="1" ht="5.25" customHeight="1">
      <c r="B5" s="291"/>
      <c r="C5" s="294"/>
      <c r="D5" s="294"/>
      <c r="E5" s="294"/>
      <c r="F5" s="294"/>
      <c r="G5" s="294"/>
      <c r="H5" s="294"/>
      <c r="I5" s="294"/>
      <c r="J5" s="294"/>
      <c r="K5" s="293"/>
    </row>
    <row r="6" s="1" customFormat="1" ht="15" customHeight="1">
      <c r="B6" s="291"/>
      <c r="C6" s="295" t="s">
        <v>651</v>
      </c>
      <c r="D6" s="295"/>
      <c r="E6" s="295"/>
      <c r="F6" s="295"/>
      <c r="G6" s="295"/>
      <c r="H6" s="295"/>
      <c r="I6" s="295"/>
      <c r="J6" s="295"/>
      <c r="K6" s="293"/>
    </row>
    <row r="7" s="1" customFormat="1" ht="15" customHeight="1">
      <c r="B7" s="296"/>
      <c r="C7" s="295" t="s">
        <v>652</v>
      </c>
      <c r="D7" s="295"/>
      <c r="E7" s="295"/>
      <c r="F7" s="295"/>
      <c r="G7" s="295"/>
      <c r="H7" s="295"/>
      <c r="I7" s="295"/>
      <c r="J7" s="295"/>
      <c r="K7" s="293"/>
    </row>
    <row r="8" s="1" customFormat="1" ht="12.75" customHeight="1">
      <c r="B8" s="296"/>
      <c r="C8" s="295"/>
      <c r="D8" s="295"/>
      <c r="E8" s="295"/>
      <c r="F8" s="295"/>
      <c r="G8" s="295"/>
      <c r="H8" s="295"/>
      <c r="I8" s="295"/>
      <c r="J8" s="295"/>
      <c r="K8" s="293"/>
    </row>
    <row r="9" s="1" customFormat="1" ht="15" customHeight="1">
      <c r="B9" s="296"/>
      <c r="C9" s="295" t="s">
        <v>653</v>
      </c>
      <c r="D9" s="295"/>
      <c r="E9" s="295"/>
      <c r="F9" s="295"/>
      <c r="G9" s="295"/>
      <c r="H9" s="295"/>
      <c r="I9" s="295"/>
      <c r="J9" s="295"/>
      <c r="K9" s="293"/>
    </row>
    <row r="10" s="1" customFormat="1" ht="15" customHeight="1">
      <c r="B10" s="296"/>
      <c r="C10" s="295"/>
      <c r="D10" s="295" t="s">
        <v>654</v>
      </c>
      <c r="E10" s="295"/>
      <c r="F10" s="295"/>
      <c r="G10" s="295"/>
      <c r="H10" s="295"/>
      <c r="I10" s="295"/>
      <c r="J10" s="295"/>
      <c r="K10" s="293"/>
    </row>
    <row r="11" s="1" customFormat="1" ht="15" customHeight="1">
      <c r="B11" s="296"/>
      <c r="C11" s="297"/>
      <c r="D11" s="295" t="s">
        <v>655</v>
      </c>
      <c r="E11" s="295"/>
      <c r="F11" s="295"/>
      <c r="G11" s="295"/>
      <c r="H11" s="295"/>
      <c r="I11" s="295"/>
      <c r="J11" s="295"/>
      <c r="K11" s="293"/>
    </row>
    <row r="12" s="1" customFormat="1" ht="15" customHeight="1">
      <c r="B12" s="296"/>
      <c r="C12" s="297"/>
      <c r="D12" s="295"/>
      <c r="E12" s="295"/>
      <c r="F12" s="295"/>
      <c r="G12" s="295"/>
      <c r="H12" s="295"/>
      <c r="I12" s="295"/>
      <c r="J12" s="295"/>
      <c r="K12" s="293"/>
    </row>
    <row r="13" s="1" customFormat="1" ht="15" customHeight="1">
      <c r="B13" s="296"/>
      <c r="C13" s="297"/>
      <c r="D13" s="298" t="s">
        <v>656</v>
      </c>
      <c r="E13" s="295"/>
      <c r="F13" s="295"/>
      <c r="G13" s="295"/>
      <c r="H13" s="295"/>
      <c r="I13" s="295"/>
      <c r="J13" s="295"/>
      <c r="K13" s="293"/>
    </row>
    <row r="14" s="1" customFormat="1" ht="12.75" customHeight="1">
      <c r="B14" s="296"/>
      <c r="C14" s="297"/>
      <c r="D14" s="297"/>
      <c r="E14" s="297"/>
      <c r="F14" s="297"/>
      <c r="G14" s="297"/>
      <c r="H14" s="297"/>
      <c r="I14" s="297"/>
      <c r="J14" s="297"/>
      <c r="K14" s="293"/>
    </row>
    <row r="15" s="1" customFormat="1" ht="15" customHeight="1">
      <c r="B15" s="296"/>
      <c r="C15" s="297"/>
      <c r="D15" s="295" t="s">
        <v>657</v>
      </c>
      <c r="E15" s="295"/>
      <c r="F15" s="295"/>
      <c r="G15" s="295"/>
      <c r="H15" s="295"/>
      <c r="I15" s="295"/>
      <c r="J15" s="295"/>
      <c r="K15" s="293"/>
    </row>
    <row r="16" s="1" customFormat="1" ht="15" customHeight="1">
      <c r="B16" s="296"/>
      <c r="C16" s="297"/>
      <c r="D16" s="295" t="s">
        <v>658</v>
      </c>
      <c r="E16" s="295"/>
      <c r="F16" s="295"/>
      <c r="G16" s="295"/>
      <c r="H16" s="295"/>
      <c r="I16" s="295"/>
      <c r="J16" s="295"/>
      <c r="K16" s="293"/>
    </row>
    <row r="17" s="1" customFormat="1" ht="15" customHeight="1">
      <c r="B17" s="296"/>
      <c r="C17" s="297"/>
      <c r="D17" s="295" t="s">
        <v>659</v>
      </c>
      <c r="E17" s="295"/>
      <c r="F17" s="295"/>
      <c r="G17" s="295"/>
      <c r="H17" s="295"/>
      <c r="I17" s="295"/>
      <c r="J17" s="295"/>
      <c r="K17" s="293"/>
    </row>
    <row r="18" s="1" customFormat="1" ht="15" customHeight="1">
      <c r="B18" s="296"/>
      <c r="C18" s="297"/>
      <c r="D18" s="297"/>
      <c r="E18" s="299" t="s">
        <v>82</v>
      </c>
      <c r="F18" s="295" t="s">
        <v>660</v>
      </c>
      <c r="G18" s="295"/>
      <c r="H18" s="295"/>
      <c r="I18" s="295"/>
      <c r="J18" s="295"/>
      <c r="K18" s="293"/>
    </row>
    <row r="19" s="1" customFormat="1" ht="15" customHeight="1">
      <c r="B19" s="296"/>
      <c r="C19" s="297"/>
      <c r="D19" s="297"/>
      <c r="E19" s="299" t="s">
        <v>661</v>
      </c>
      <c r="F19" s="295" t="s">
        <v>662</v>
      </c>
      <c r="G19" s="295"/>
      <c r="H19" s="295"/>
      <c r="I19" s="295"/>
      <c r="J19" s="295"/>
      <c r="K19" s="293"/>
    </row>
    <row r="20" s="1" customFormat="1" ht="15" customHeight="1">
      <c r="B20" s="296"/>
      <c r="C20" s="297"/>
      <c r="D20" s="297"/>
      <c r="E20" s="299" t="s">
        <v>663</v>
      </c>
      <c r="F20" s="295" t="s">
        <v>664</v>
      </c>
      <c r="G20" s="295"/>
      <c r="H20" s="295"/>
      <c r="I20" s="295"/>
      <c r="J20" s="295"/>
      <c r="K20" s="293"/>
    </row>
    <row r="21" s="1" customFormat="1" ht="15" customHeight="1">
      <c r="B21" s="296"/>
      <c r="C21" s="297"/>
      <c r="D21" s="297"/>
      <c r="E21" s="299" t="s">
        <v>665</v>
      </c>
      <c r="F21" s="295" t="s">
        <v>666</v>
      </c>
      <c r="G21" s="295"/>
      <c r="H21" s="295"/>
      <c r="I21" s="295"/>
      <c r="J21" s="295"/>
      <c r="K21" s="293"/>
    </row>
    <row r="22" s="1" customFormat="1" ht="15" customHeight="1">
      <c r="B22" s="296"/>
      <c r="C22" s="297"/>
      <c r="D22" s="297"/>
      <c r="E22" s="299" t="s">
        <v>667</v>
      </c>
      <c r="F22" s="295" t="s">
        <v>668</v>
      </c>
      <c r="G22" s="295"/>
      <c r="H22" s="295"/>
      <c r="I22" s="295"/>
      <c r="J22" s="295"/>
      <c r="K22" s="293"/>
    </row>
    <row r="23" s="1" customFormat="1" ht="15" customHeight="1">
      <c r="B23" s="296"/>
      <c r="C23" s="297"/>
      <c r="D23" s="297"/>
      <c r="E23" s="299" t="s">
        <v>669</v>
      </c>
      <c r="F23" s="295" t="s">
        <v>670</v>
      </c>
      <c r="G23" s="295"/>
      <c r="H23" s="295"/>
      <c r="I23" s="295"/>
      <c r="J23" s="295"/>
      <c r="K23" s="293"/>
    </row>
    <row r="24" s="1" customFormat="1" ht="12.75" customHeight="1">
      <c r="B24" s="296"/>
      <c r="C24" s="297"/>
      <c r="D24" s="297"/>
      <c r="E24" s="297"/>
      <c r="F24" s="297"/>
      <c r="G24" s="297"/>
      <c r="H24" s="297"/>
      <c r="I24" s="297"/>
      <c r="J24" s="297"/>
      <c r="K24" s="293"/>
    </row>
    <row r="25" s="1" customFormat="1" ht="15" customHeight="1">
      <c r="B25" s="296"/>
      <c r="C25" s="295" t="s">
        <v>671</v>
      </c>
      <c r="D25" s="295"/>
      <c r="E25" s="295"/>
      <c r="F25" s="295"/>
      <c r="G25" s="295"/>
      <c r="H25" s="295"/>
      <c r="I25" s="295"/>
      <c r="J25" s="295"/>
      <c r="K25" s="293"/>
    </row>
    <row r="26" s="1" customFormat="1" ht="15" customHeight="1">
      <c r="B26" s="296"/>
      <c r="C26" s="295" t="s">
        <v>672</v>
      </c>
      <c r="D26" s="295"/>
      <c r="E26" s="295"/>
      <c r="F26" s="295"/>
      <c r="G26" s="295"/>
      <c r="H26" s="295"/>
      <c r="I26" s="295"/>
      <c r="J26" s="295"/>
      <c r="K26" s="293"/>
    </row>
    <row r="27" s="1" customFormat="1" ht="15" customHeight="1">
      <c r="B27" s="296"/>
      <c r="C27" s="295"/>
      <c r="D27" s="295" t="s">
        <v>673</v>
      </c>
      <c r="E27" s="295"/>
      <c r="F27" s="295"/>
      <c r="G27" s="295"/>
      <c r="H27" s="295"/>
      <c r="I27" s="295"/>
      <c r="J27" s="295"/>
      <c r="K27" s="293"/>
    </row>
    <row r="28" s="1" customFormat="1" ht="15" customHeight="1">
      <c r="B28" s="296"/>
      <c r="C28" s="297"/>
      <c r="D28" s="295" t="s">
        <v>674</v>
      </c>
      <c r="E28" s="295"/>
      <c r="F28" s="295"/>
      <c r="G28" s="295"/>
      <c r="H28" s="295"/>
      <c r="I28" s="295"/>
      <c r="J28" s="295"/>
      <c r="K28" s="293"/>
    </row>
    <row r="29" s="1" customFormat="1" ht="12.75" customHeight="1">
      <c r="B29" s="296"/>
      <c r="C29" s="297"/>
      <c r="D29" s="297"/>
      <c r="E29" s="297"/>
      <c r="F29" s="297"/>
      <c r="G29" s="297"/>
      <c r="H29" s="297"/>
      <c r="I29" s="297"/>
      <c r="J29" s="297"/>
      <c r="K29" s="293"/>
    </row>
    <row r="30" s="1" customFormat="1" ht="15" customHeight="1">
      <c r="B30" s="296"/>
      <c r="C30" s="297"/>
      <c r="D30" s="295" t="s">
        <v>675</v>
      </c>
      <c r="E30" s="295"/>
      <c r="F30" s="295"/>
      <c r="G30" s="295"/>
      <c r="H30" s="295"/>
      <c r="I30" s="295"/>
      <c r="J30" s="295"/>
      <c r="K30" s="293"/>
    </row>
    <row r="31" s="1" customFormat="1" ht="15" customHeight="1">
      <c r="B31" s="296"/>
      <c r="C31" s="297"/>
      <c r="D31" s="295" t="s">
        <v>676</v>
      </c>
      <c r="E31" s="295"/>
      <c r="F31" s="295"/>
      <c r="G31" s="295"/>
      <c r="H31" s="295"/>
      <c r="I31" s="295"/>
      <c r="J31" s="295"/>
      <c r="K31" s="293"/>
    </row>
    <row r="32" s="1" customFormat="1" ht="12.75" customHeight="1">
      <c r="B32" s="296"/>
      <c r="C32" s="297"/>
      <c r="D32" s="297"/>
      <c r="E32" s="297"/>
      <c r="F32" s="297"/>
      <c r="G32" s="297"/>
      <c r="H32" s="297"/>
      <c r="I32" s="297"/>
      <c r="J32" s="297"/>
      <c r="K32" s="293"/>
    </row>
    <row r="33" s="1" customFormat="1" ht="15" customHeight="1">
      <c r="B33" s="296"/>
      <c r="C33" s="297"/>
      <c r="D33" s="295" t="s">
        <v>677</v>
      </c>
      <c r="E33" s="295"/>
      <c r="F33" s="295"/>
      <c r="G33" s="295"/>
      <c r="H33" s="295"/>
      <c r="I33" s="295"/>
      <c r="J33" s="295"/>
      <c r="K33" s="293"/>
    </row>
    <row r="34" s="1" customFormat="1" ht="15" customHeight="1">
      <c r="B34" s="296"/>
      <c r="C34" s="297"/>
      <c r="D34" s="295" t="s">
        <v>678</v>
      </c>
      <c r="E34" s="295"/>
      <c r="F34" s="295"/>
      <c r="G34" s="295"/>
      <c r="H34" s="295"/>
      <c r="I34" s="295"/>
      <c r="J34" s="295"/>
      <c r="K34" s="293"/>
    </row>
    <row r="35" s="1" customFormat="1" ht="15" customHeight="1">
      <c r="B35" s="296"/>
      <c r="C35" s="297"/>
      <c r="D35" s="295" t="s">
        <v>679</v>
      </c>
      <c r="E35" s="295"/>
      <c r="F35" s="295"/>
      <c r="G35" s="295"/>
      <c r="H35" s="295"/>
      <c r="I35" s="295"/>
      <c r="J35" s="295"/>
      <c r="K35" s="293"/>
    </row>
    <row r="36" s="1" customFormat="1" ht="15" customHeight="1">
      <c r="B36" s="296"/>
      <c r="C36" s="297"/>
      <c r="D36" s="295"/>
      <c r="E36" s="298" t="s">
        <v>111</v>
      </c>
      <c r="F36" s="295"/>
      <c r="G36" s="295" t="s">
        <v>680</v>
      </c>
      <c r="H36" s="295"/>
      <c r="I36" s="295"/>
      <c r="J36" s="295"/>
      <c r="K36" s="293"/>
    </row>
    <row r="37" s="1" customFormat="1" ht="30.75" customHeight="1">
      <c r="B37" s="296"/>
      <c r="C37" s="297"/>
      <c r="D37" s="295"/>
      <c r="E37" s="298" t="s">
        <v>681</v>
      </c>
      <c r="F37" s="295"/>
      <c r="G37" s="295" t="s">
        <v>682</v>
      </c>
      <c r="H37" s="295"/>
      <c r="I37" s="295"/>
      <c r="J37" s="295"/>
      <c r="K37" s="293"/>
    </row>
    <row r="38" s="1" customFormat="1" ht="15" customHeight="1">
      <c r="B38" s="296"/>
      <c r="C38" s="297"/>
      <c r="D38" s="295"/>
      <c r="E38" s="298" t="s">
        <v>56</v>
      </c>
      <c r="F38" s="295"/>
      <c r="G38" s="295" t="s">
        <v>683</v>
      </c>
      <c r="H38" s="295"/>
      <c r="I38" s="295"/>
      <c r="J38" s="295"/>
      <c r="K38" s="293"/>
    </row>
    <row r="39" s="1" customFormat="1" ht="15" customHeight="1">
      <c r="B39" s="296"/>
      <c r="C39" s="297"/>
      <c r="D39" s="295"/>
      <c r="E39" s="298" t="s">
        <v>57</v>
      </c>
      <c r="F39" s="295"/>
      <c r="G39" s="295" t="s">
        <v>684</v>
      </c>
      <c r="H39" s="295"/>
      <c r="I39" s="295"/>
      <c r="J39" s="295"/>
      <c r="K39" s="293"/>
    </row>
    <row r="40" s="1" customFormat="1" ht="15" customHeight="1">
      <c r="B40" s="296"/>
      <c r="C40" s="297"/>
      <c r="D40" s="295"/>
      <c r="E40" s="298" t="s">
        <v>112</v>
      </c>
      <c r="F40" s="295"/>
      <c r="G40" s="295" t="s">
        <v>685</v>
      </c>
      <c r="H40" s="295"/>
      <c r="I40" s="295"/>
      <c r="J40" s="295"/>
      <c r="K40" s="293"/>
    </row>
    <row r="41" s="1" customFormat="1" ht="15" customHeight="1">
      <c r="B41" s="296"/>
      <c r="C41" s="297"/>
      <c r="D41" s="295"/>
      <c r="E41" s="298" t="s">
        <v>113</v>
      </c>
      <c r="F41" s="295"/>
      <c r="G41" s="295" t="s">
        <v>686</v>
      </c>
      <c r="H41" s="295"/>
      <c r="I41" s="295"/>
      <c r="J41" s="295"/>
      <c r="K41" s="293"/>
    </row>
    <row r="42" s="1" customFormat="1" ht="15" customHeight="1">
      <c r="B42" s="296"/>
      <c r="C42" s="297"/>
      <c r="D42" s="295"/>
      <c r="E42" s="298" t="s">
        <v>687</v>
      </c>
      <c r="F42" s="295"/>
      <c r="G42" s="295" t="s">
        <v>688</v>
      </c>
      <c r="H42" s="295"/>
      <c r="I42" s="295"/>
      <c r="J42" s="295"/>
      <c r="K42" s="293"/>
    </row>
    <row r="43" s="1" customFormat="1" ht="15" customHeight="1">
      <c r="B43" s="296"/>
      <c r="C43" s="297"/>
      <c r="D43" s="295"/>
      <c r="E43" s="298"/>
      <c r="F43" s="295"/>
      <c r="G43" s="295" t="s">
        <v>689</v>
      </c>
      <c r="H43" s="295"/>
      <c r="I43" s="295"/>
      <c r="J43" s="295"/>
      <c r="K43" s="293"/>
    </row>
    <row r="44" s="1" customFormat="1" ht="15" customHeight="1">
      <c r="B44" s="296"/>
      <c r="C44" s="297"/>
      <c r="D44" s="295"/>
      <c r="E44" s="298" t="s">
        <v>690</v>
      </c>
      <c r="F44" s="295"/>
      <c r="G44" s="295" t="s">
        <v>691</v>
      </c>
      <c r="H44" s="295"/>
      <c r="I44" s="295"/>
      <c r="J44" s="295"/>
      <c r="K44" s="293"/>
    </row>
    <row r="45" s="1" customFormat="1" ht="15" customHeight="1">
      <c r="B45" s="296"/>
      <c r="C45" s="297"/>
      <c r="D45" s="295"/>
      <c r="E45" s="298" t="s">
        <v>115</v>
      </c>
      <c r="F45" s="295"/>
      <c r="G45" s="295" t="s">
        <v>692</v>
      </c>
      <c r="H45" s="295"/>
      <c r="I45" s="295"/>
      <c r="J45" s="295"/>
      <c r="K45" s="293"/>
    </row>
    <row r="46" s="1" customFormat="1" ht="12.75" customHeight="1">
      <c r="B46" s="296"/>
      <c r="C46" s="297"/>
      <c r="D46" s="295"/>
      <c r="E46" s="295"/>
      <c r="F46" s="295"/>
      <c r="G46" s="295"/>
      <c r="H46" s="295"/>
      <c r="I46" s="295"/>
      <c r="J46" s="295"/>
      <c r="K46" s="293"/>
    </row>
    <row r="47" s="1" customFormat="1" ht="15" customHeight="1">
      <c r="B47" s="296"/>
      <c r="C47" s="297"/>
      <c r="D47" s="295" t="s">
        <v>693</v>
      </c>
      <c r="E47" s="295"/>
      <c r="F47" s="295"/>
      <c r="G47" s="295"/>
      <c r="H47" s="295"/>
      <c r="I47" s="295"/>
      <c r="J47" s="295"/>
      <c r="K47" s="293"/>
    </row>
    <row r="48" s="1" customFormat="1" ht="15" customHeight="1">
      <c r="B48" s="296"/>
      <c r="C48" s="297"/>
      <c r="D48" s="297"/>
      <c r="E48" s="295" t="s">
        <v>694</v>
      </c>
      <c r="F48" s="295"/>
      <c r="G48" s="295"/>
      <c r="H48" s="295"/>
      <c r="I48" s="295"/>
      <c r="J48" s="295"/>
      <c r="K48" s="293"/>
    </row>
    <row r="49" s="1" customFormat="1" ht="15" customHeight="1">
      <c r="B49" s="296"/>
      <c r="C49" s="297"/>
      <c r="D49" s="297"/>
      <c r="E49" s="295" t="s">
        <v>695</v>
      </c>
      <c r="F49" s="295"/>
      <c r="G49" s="295"/>
      <c r="H49" s="295"/>
      <c r="I49" s="295"/>
      <c r="J49" s="295"/>
      <c r="K49" s="293"/>
    </row>
    <row r="50" s="1" customFormat="1" ht="15" customHeight="1">
      <c r="B50" s="296"/>
      <c r="C50" s="297"/>
      <c r="D50" s="297"/>
      <c r="E50" s="295" t="s">
        <v>696</v>
      </c>
      <c r="F50" s="295"/>
      <c r="G50" s="295"/>
      <c r="H50" s="295"/>
      <c r="I50" s="295"/>
      <c r="J50" s="295"/>
      <c r="K50" s="293"/>
    </row>
    <row r="51" s="1" customFormat="1" ht="15" customHeight="1">
      <c r="B51" s="296"/>
      <c r="C51" s="297"/>
      <c r="D51" s="295" t="s">
        <v>697</v>
      </c>
      <c r="E51" s="295"/>
      <c r="F51" s="295"/>
      <c r="G51" s="295"/>
      <c r="H51" s="295"/>
      <c r="I51" s="295"/>
      <c r="J51" s="295"/>
      <c r="K51" s="293"/>
    </row>
    <row r="52" s="1" customFormat="1" ht="25.5" customHeight="1">
      <c r="B52" s="291"/>
      <c r="C52" s="292" t="s">
        <v>698</v>
      </c>
      <c r="D52" s="292"/>
      <c r="E52" s="292"/>
      <c r="F52" s="292"/>
      <c r="G52" s="292"/>
      <c r="H52" s="292"/>
      <c r="I52" s="292"/>
      <c r="J52" s="292"/>
      <c r="K52" s="293"/>
    </row>
    <row r="53" s="1" customFormat="1" ht="5.25" customHeight="1">
      <c r="B53" s="291"/>
      <c r="C53" s="294"/>
      <c r="D53" s="294"/>
      <c r="E53" s="294"/>
      <c r="F53" s="294"/>
      <c r="G53" s="294"/>
      <c r="H53" s="294"/>
      <c r="I53" s="294"/>
      <c r="J53" s="294"/>
      <c r="K53" s="293"/>
    </row>
    <row r="54" s="1" customFormat="1" ht="15" customHeight="1">
      <c r="B54" s="291"/>
      <c r="C54" s="295" t="s">
        <v>699</v>
      </c>
      <c r="D54" s="295"/>
      <c r="E54" s="295"/>
      <c r="F54" s="295"/>
      <c r="G54" s="295"/>
      <c r="H54" s="295"/>
      <c r="I54" s="295"/>
      <c r="J54" s="295"/>
      <c r="K54" s="293"/>
    </row>
    <row r="55" s="1" customFormat="1" ht="15" customHeight="1">
      <c r="B55" s="291"/>
      <c r="C55" s="295" t="s">
        <v>700</v>
      </c>
      <c r="D55" s="295"/>
      <c r="E55" s="295"/>
      <c r="F55" s="295"/>
      <c r="G55" s="295"/>
      <c r="H55" s="295"/>
      <c r="I55" s="295"/>
      <c r="J55" s="295"/>
      <c r="K55" s="293"/>
    </row>
    <row r="56" s="1" customFormat="1" ht="12.75" customHeight="1">
      <c r="B56" s="291"/>
      <c r="C56" s="295"/>
      <c r="D56" s="295"/>
      <c r="E56" s="295"/>
      <c r="F56" s="295"/>
      <c r="G56" s="295"/>
      <c r="H56" s="295"/>
      <c r="I56" s="295"/>
      <c r="J56" s="295"/>
      <c r="K56" s="293"/>
    </row>
    <row r="57" s="1" customFormat="1" ht="15" customHeight="1">
      <c r="B57" s="291"/>
      <c r="C57" s="295" t="s">
        <v>701</v>
      </c>
      <c r="D57" s="295"/>
      <c r="E57" s="295"/>
      <c r="F57" s="295"/>
      <c r="G57" s="295"/>
      <c r="H57" s="295"/>
      <c r="I57" s="295"/>
      <c r="J57" s="295"/>
      <c r="K57" s="293"/>
    </row>
    <row r="58" s="1" customFormat="1" ht="15" customHeight="1">
      <c r="B58" s="291"/>
      <c r="C58" s="297"/>
      <c r="D58" s="295" t="s">
        <v>702</v>
      </c>
      <c r="E58" s="295"/>
      <c r="F58" s="295"/>
      <c r="G58" s="295"/>
      <c r="H58" s="295"/>
      <c r="I58" s="295"/>
      <c r="J58" s="295"/>
      <c r="K58" s="293"/>
    </row>
    <row r="59" s="1" customFormat="1" ht="15" customHeight="1">
      <c r="B59" s="291"/>
      <c r="C59" s="297"/>
      <c r="D59" s="295" t="s">
        <v>703</v>
      </c>
      <c r="E59" s="295"/>
      <c r="F59" s="295"/>
      <c r="G59" s="295"/>
      <c r="H59" s="295"/>
      <c r="I59" s="295"/>
      <c r="J59" s="295"/>
      <c r="K59" s="293"/>
    </row>
    <row r="60" s="1" customFormat="1" ht="15" customHeight="1">
      <c r="B60" s="291"/>
      <c r="C60" s="297"/>
      <c r="D60" s="295" t="s">
        <v>704</v>
      </c>
      <c r="E60" s="295"/>
      <c r="F60" s="295"/>
      <c r="G60" s="295"/>
      <c r="H60" s="295"/>
      <c r="I60" s="295"/>
      <c r="J60" s="295"/>
      <c r="K60" s="293"/>
    </row>
    <row r="61" s="1" customFormat="1" ht="15" customHeight="1">
      <c r="B61" s="291"/>
      <c r="C61" s="297"/>
      <c r="D61" s="295" t="s">
        <v>705</v>
      </c>
      <c r="E61" s="295"/>
      <c r="F61" s="295"/>
      <c r="G61" s="295"/>
      <c r="H61" s="295"/>
      <c r="I61" s="295"/>
      <c r="J61" s="295"/>
      <c r="K61" s="293"/>
    </row>
    <row r="62" s="1" customFormat="1" ht="15" customHeight="1">
      <c r="B62" s="291"/>
      <c r="C62" s="297"/>
      <c r="D62" s="300" t="s">
        <v>706</v>
      </c>
      <c r="E62" s="300"/>
      <c r="F62" s="300"/>
      <c r="G62" s="300"/>
      <c r="H62" s="300"/>
      <c r="I62" s="300"/>
      <c r="J62" s="300"/>
      <c r="K62" s="293"/>
    </row>
    <row r="63" s="1" customFormat="1" ht="15" customHeight="1">
      <c r="B63" s="291"/>
      <c r="C63" s="297"/>
      <c r="D63" s="295" t="s">
        <v>707</v>
      </c>
      <c r="E63" s="295"/>
      <c r="F63" s="295"/>
      <c r="G63" s="295"/>
      <c r="H63" s="295"/>
      <c r="I63" s="295"/>
      <c r="J63" s="295"/>
      <c r="K63" s="293"/>
    </row>
    <row r="64" s="1" customFormat="1" ht="12.75" customHeight="1">
      <c r="B64" s="291"/>
      <c r="C64" s="297"/>
      <c r="D64" s="297"/>
      <c r="E64" s="301"/>
      <c r="F64" s="297"/>
      <c r="G64" s="297"/>
      <c r="H64" s="297"/>
      <c r="I64" s="297"/>
      <c r="J64" s="297"/>
      <c r="K64" s="293"/>
    </row>
    <row r="65" s="1" customFormat="1" ht="15" customHeight="1">
      <c r="B65" s="291"/>
      <c r="C65" s="297"/>
      <c r="D65" s="295" t="s">
        <v>708</v>
      </c>
      <c r="E65" s="295"/>
      <c r="F65" s="295"/>
      <c r="G65" s="295"/>
      <c r="H65" s="295"/>
      <c r="I65" s="295"/>
      <c r="J65" s="295"/>
      <c r="K65" s="293"/>
    </row>
    <row r="66" s="1" customFormat="1" ht="15" customHeight="1">
      <c r="B66" s="291"/>
      <c r="C66" s="297"/>
      <c r="D66" s="300" t="s">
        <v>709</v>
      </c>
      <c r="E66" s="300"/>
      <c r="F66" s="300"/>
      <c r="G66" s="300"/>
      <c r="H66" s="300"/>
      <c r="I66" s="300"/>
      <c r="J66" s="300"/>
      <c r="K66" s="293"/>
    </row>
    <row r="67" s="1" customFormat="1" ht="15" customHeight="1">
      <c r="B67" s="291"/>
      <c r="C67" s="297"/>
      <c r="D67" s="295" t="s">
        <v>710</v>
      </c>
      <c r="E67" s="295"/>
      <c r="F67" s="295"/>
      <c r="G67" s="295"/>
      <c r="H67" s="295"/>
      <c r="I67" s="295"/>
      <c r="J67" s="295"/>
      <c r="K67" s="293"/>
    </row>
    <row r="68" s="1" customFormat="1" ht="15" customHeight="1">
      <c r="B68" s="291"/>
      <c r="C68" s="297"/>
      <c r="D68" s="295" t="s">
        <v>711</v>
      </c>
      <c r="E68" s="295"/>
      <c r="F68" s="295"/>
      <c r="G68" s="295"/>
      <c r="H68" s="295"/>
      <c r="I68" s="295"/>
      <c r="J68" s="295"/>
      <c r="K68" s="293"/>
    </row>
    <row r="69" s="1" customFormat="1" ht="15" customHeight="1">
      <c r="B69" s="291"/>
      <c r="C69" s="297"/>
      <c r="D69" s="295" t="s">
        <v>712</v>
      </c>
      <c r="E69" s="295"/>
      <c r="F69" s="295"/>
      <c r="G69" s="295"/>
      <c r="H69" s="295"/>
      <c r="I69" s="295"/>
      <c r="J69" s="295"/>
      <c r="K69" s="293"/>
    </row>
    <row r="70" s="1" customFormat="1" ht="15" customHeight="1">
      <c r="B70" s="291"/>
      <c r="C70" s="297"/>
      <c r="D70" s="295" t="s">
        <v>713</v>
      </c>
      <c r="E70" s="295"/>
      <c r="F70" s="295"/>
      <c r="G70" s="295"/>
      <c r="H70" s="295"/>
      <c r="I70" s="295"/>
      <c r="J70" s="295"/>
      <c r="K70" s="293"/>
    </row>
    <row r="71" s="1" customFormat="1" ht="12.75" customHeight="1">
      <c r="B71" s="302"/>
      <c r="C71" s="303"/>
      <c r="D71" s="303"/>
      <c r="E71" s="303"/>
      <c r="F71" s="303"/>
      <c r="G71" s="303"/>
      <c r="H71" s="303"/>
      <c r="I71" s="303"/>
      <c r="J71" s="303"/>
      <c r="K71" s="304"/>
    </row>
    <row r="72" s="1" customFormat="1" ht="18.75" customHeight="1">
      <c r="B72" s="305"/>
      <c r="C72" s="305"/>
      <c r="D72" s="305"/>
      <c r="E72" s="305"/>
      <c r="F72" s="305"/>
      <c r="G72" s="305"/>
      <c r="H72" s="305"/>
      <c r="I72" s="305"/>
      <c r="J72" s="305"/>
      <c r="K72" s="306"/>
    </row>
    <row r="73" s="1" customFormat="1" ht="18.75" customHeight="1">
      <c r="B73" s="306"/>
      <c r="C73" s="306"/>
      <c r="D73" s="306"/>
      <c r="E73" s="306"/>
      <c r="F73" s="306"/>
      <c r="G73" s="306"/>
      <c r="H73" s="306"/>
      <c r="I73" s="306"/>
      <c r="J73" s="306"/>
      <c r="K73" s="306"/>
    </row>
    <row r="74" s="1" customFormat="1" ht="7.5" customHeight="1">
      <c r="B74" s="307"/>
      <c r="C74" s="308"/>
      <c r="D74" s="308"/>
      <c r="E74" s="308"/>
      <c r="F74" s="308"/>
      <c r="G74" s="308"/>
      <c r="H74" s="308"/>
      <c r="I74" s="308"/>
      <c r="J74" s="308"/>
      <c r="K74" s="309"/>
    </row>
    <row r="75" s="1" customFormat="1" ht="45" customHeight="1">
      <c r="B75" s="310"/>
      <c r="C75" s="311" t="s">
        <v>714</v>
      </c>
      <c r="D75" s="311"/>
      <c r="E75" s="311"/>
      <c r="F75" s="311"/>
      <c r="G75" s="311"/>
      <c r="H75" s="311"/>
      <c r="I75" s="311"/>
      <c r="J75" s="311"/>
      <c r="K75" s="312"/>
    </row>
    <row r="76" s="1" customFormat="1" ht="17.25" customHeight="1">
      <c r="B76" s="310"/>
      <c r="C76" s="313" t="s">
        <v>715</v>
      </c>
      <c r="D76" s="313"/>
      <c r="E76" s="313"/>
      <c r="F76" s="313" t="s">
        <v>716</v>
      </c>
      <c r="G76" s="314"/>
      <c r="H76" s="313" t="s">
        <v>57</v>
      </c>
      <c r="I76" s="313" t="s">
        <v>60</v>
      </c>
      <c r="J76" s="313" t="s">
        <v>717</v>
      </c>
      <c r="K76" s="312"/>
    </row>
    <row r="77" s="1" customFormat="1" ht="17.25" customHeight="1">
      <c r="B77" s="310"/>
      <c r="C77" s="315" t="s">
        <v>718</v>
      </c>
      <c r="D77" s="315"/>
      <c r="E77" s="315"/>
      <c r="F77" s="316" t="s">
        <v>719</v>
      </c>
      <c r="G77" s="317"/>
      <c r="H77" s="315"/>
      <c r="I77" s="315"/>
      <c r="J77" s="315" t="s">
        <v>720</v>
      </c>
      <c r="K77" s="312"/>
    </row>
    <row r="78" s="1" customFormat="1" ht="5.25" customHeight="1">
      <c r="B78" s="310"/>
      <c r="C78" s="318"/>
      <c r="D78" s="318"/>
      <c r="E78" s="318"/>
      <c r="F78" s="318"/>
      <c r="G78" s="319"/>
      <c r="H78" s="318"/>
      <c r="I78" s="318"/>
      <c r="J78" s="318"/>
      <c r="K78" s="312"/>
    </row>
    <row r="79" s="1" customFormat="1" ht="15" customHeight="1">
      <c r="B79" s="310"/>
      <c r="C79" s="298" t="s">
        <v>56</v>
      </c>
      <c r="D79" s="320"/>
      <c r="E79" s="320"/>
      <c r="F79" s="321" t="s">
        <v>721</v>
      </c>
      <c r="G79" s="322"/>
      <c r="H79" s="298" t="s">
        <v>722</v>
      </c>
      <c r="I79" s="298" t="s">
        <v>723</v>
      </c>
      <c r="J79" s="298">
        <v>20</v>
      </c>
      <c r="K79" s="312"/>
    </row>
    <row r="80" s="1" customFormat="1" ht="15" customHeight="1">
      <c r="B80" s="310"/>
      <c r="C80" s="298" t="s">
        <v>724</v>
      </c>
      <c r="D80" s="298"/>
      <c r="E80" s="298"/>
      <c r="F80" s="321" t="s">
        <v>721</v>
      </c>
      <c r="G80" s="322"/>
      <c r="H80" s="298" t="s">
        <v>725</v>
      </c>
      <c r="I80" s="298" t="s">
        <v>723</v>
      </c>
      <c r="J80" s="298">
        <v>120</v>
      </c>
      <c r="K80" s="312"/>
    </row>
    <row r="81" s="1" customFormat="1" ht="15" customHeight="1">
      <c r="B81" s="323"/>
      <c r="C81" s="298" t="s">
        <v>726</v>
      </c>
      <c r="D81" s="298"/>
      <c r="E81" s="298"/>
      <c r="F81" s="321" t="s">
        <v>727</v>
      </c>
      <c r="G81" s="322"/>
      <c r="H81" s="298" t="s">
        <v>728</v>
      </c>
      <c r="I81" s="298" t="s">
        <v>723</v>
      </c>
      <c r="J81" s="298">
        <v>50</v>
      </c>
      <c r="K81" s="312"/>
    </row>
    <row r="82" s="1" customFormat="1" ht="15" customHeight="1">
      <c r="B82" s="323"/>
      <c r="C82" s="298" t="s">
        <v>729</v>
      </c>
      <c r="D82" s="298"/>
      <c r="E82" s="298"/>
      <c r="F82" s="321" t="s">
        <v>721</v>
      </c>
      <c r="G82" s="322"/>
      <c r="H82" s="298" t="s">
        <v>730</v>
      </c>
      <c r="I82" s="298" t="s">
        <v>731</v>
      </c>
      <c r="J82" s="298"/>
      <c r="K82" s="312"/>
    </row>
    <row r="83" s="1" customFormat="1" ht="15" customHeight="1">
      <c r="B83" s="323"/>
      <c r="C83" s="324" t="s">
        <v>732</v>
      </c>
      <c r="D83" s="324"/>
      <c r="E83" s="324"/>
      <c r="F83" s="325" t="s">
        <v>727</v>
      </c>
      <c r="G83" s="324"/>
      <c r="H83" s="324" t="s">
        <v>733</v>
      </c>
      <c r="I83" s="324" t="s">
        <v>723</v>
      </c>
      <c r="J83" s="324">
        <v>15</v>
      </c>
      <c r="K83" s="312"/>
    </row>
    <row r="84" s="1" customFormat="1" ht="15" customHeight="1">
      <c r="B84" s="323"/>
      <c r="C84" s="324" t="s">
        <v>734</v>
      </c>
      <c r="D84" s="324"/>
      <c r="E84" s="324"/>
      <c r="F84" s="325" t="s">
        <v>727</v>
      </c>
      <c r="G84" s="324"/>
      <c r="H84" s="324" t="s">
        <v>735</v>
      </c>
      <c r="I84" s="324" t="s">
        <v>723</v>
      </c>
      <c r="J84" s="324">
        <v>15</v>
      </c>
      <c r="K84" s="312"/>
    </row>
    <row r="85" s="1" customFormat="1" ht="15" customHeight="1">
      <c r="B85" s="323"/>
      <c r="C85" s="324" t="s">
        <v>736</v>
      </c>
      <c r="D85" s="324"/>
      <c r="E85" s="324"/>
      <c r="F85" s="325" t="s">
        <v>727</v>
      </c>
      <c r="G85" s="324"/>
      <c r="H85" s="324" t="s">
        <v>737</v>
      </c>
      <c r="I85" s="324" t="s">
        <v>723</v>
      </c>
      <c r="J85" s="324">
        <v>20</v>
      </c>
      <c r="K85" s="312"/>
    </row>
    <row r="86" s="1" customFormat="1" ht="15" customHeight="1">
      <c r="B86" s="323"/>
      <c r="C86" s="324" t="s">
        <v>738</v>
      </c>
      <c r="D86" s="324"/>
      <c r="E86" s="324"/>
      <c r="F86" s="325" t="s">
        <v>727</v>
      </c>
      <c r="G86" s="324"/>
      <c r="H86" s="324" t="s">
        <v>739</v>
      </c>
      <c r="I86" s="324" t="s">
        <v>723</v>
      </c>
      <c r="J86" s="324">
        <v>20</v>
      </c>
      <c r="K86" s="312"/>
    </row>
    <row r="87" s="1" customFormat="1" ht="15" customHeight="1">
      <c r="B87" s="323"/>
      <c r="C87" s="298" t="s">
        <v>740</v>
      </c>
      <c r="D87" s="298"/>
      <c r="E87" s="298"/>
      <c r="F87" s="321" t="s">
        <v>727</v>
      </c>
      <c r="G87" s="322"/>
      <c r="H87" s="298" t="s">
        <v>741</v>
      </c>
      <c r="I87" s="298" t="s">
        <v>723</v>
      </c>
      <c r="J87" s="298">
        <v>50</v>
      </c>
      <c r="K87" s="312"/>
    </row>
    <row r="88" s="1" customFormat="1" ht="15" customHeight="1">
      <c r="B88" s="323"/>
      <c r="C88" s="298" t="s">
        <v>742</v>
      </c>
      <c r="D88" s="298"/>
      <c r="E88" s="298"/>
      <c r="F88" s="321" t="s">
        <v>727</v>
      </c>
      <c r="G88" s="322"/>
      <c r="H88" s="298" t="s">
        <v>743</v>
      </c>
      <c r="I88" s="298" t="s">
        <v>723</v>
      </c>
      <c r="J88" s="298">
        <v>20</v>
      </c>
      <c r="K88" s="312"/>
    </row>
    <row r="89" s="1" customFormat="1" ht="15" customHeight="1">
      <c r="B89" s="323"/>
      <c r="C89" s="298" t="s">
        <v>744</v>
      </c>
      <c r="D89" s="298"/>
      <c r="E89" s="298"/>
      <c r="F89" s="321" t="s">
        <v>727</v>
      </c>
      <c r="G89" s="322"/>
      <c r="H89" s="298" t="s">
        <v>745</v>
      </c>
      <c r="I89" s="298" t="s">
        <v>723</v>
      </c>
      <c r="J89" s="298">
        <v>20</v>
      </c>
      <c r="K89" s="312"/>
    </row>
    <row r="90" s="1" customFormat="1" ht="15" customHeight="1">
      <c r="B90" s="323"/>
      <c r="C90" s="298" t="s">
        <v>746</v>
      </c>
      <c r="D90" s="298"/>
      <c r="E90" s="298"/>
      <c r="F90" s="321" t="s">
        <v>727</v>
      </c>
      <c r="G90" s="322"/>
      <c r="H90" s="298" t="s">
        <v>747</v>
      </c>
      <c r="I90" s="298" t="s">
        <v>723</v>
      </c>
      <c r="J90" s="298">
        <v>50</v>
      </c>
      <c r="K90" s="312"/>
    </row>
    <row r="91" s="1" customFormat="1" ht="15" customHeight="1">
      <c r="B91" s="323"/>
      <c r="C91" s="298" t="s">
        <v>748</v>
      </c>
      <c r="D91" s="298"/>
      <c r="E91" s="298"/>
      <c r="F91" s="321" t="s">
        <v>727</v>
      </c>
      <c r="G91" s="322"/>
      <c r="H91" s="298" t="s">
        <v>748</v>
      </c>
      <c r="I91" s="298" t="s">
        <v>723</v>
      </c>
      <c r="J91" s="298">
        <v>50</v>
      </c>
      <c r="K91" s="312"/>
    </row>
    <row r="92" s="1" customFormat="1" ht="15" customHeight="1">
      <c r="B92" s="323"/>
      <c r="C92" s="298" t="s">
        <v>749</v>
      </c>
      <c r="D92" s="298"/>
      <c r="E92" s="298"/>
      <c r="F92" s="321" t="s">
        <v>727</v>
      </c>
      <c r="G92" s="322"/>
      <c r="H92" s="298" t="s">
        <v>750</v>
      </c>
      <c r="I92" s="298" t="s">
        <v>723</v>
      </c>
      <c r="J92" s="298">
        <v>255</v>
      </c>
      <c r="K92" s="312"/>
    </row>
    <row r="93" s="1" customFormat="1" ht="15" customHeight="1">
      <c r="B93" s="323"/>
      <c r="C93" s="298" t="s">
        <v>751</v>
      </c>
      <c r="D93" s="298"/>
      <c r="E93" s="298"/>
      <c r="F93" s="321" t="s">
        <v>721</v>
      </c>
      <c r="G93" s="322"/>
      <c r="H93" s="298" t="s">
        <v>752</v>
      </c>
      <c r="I93" s="298" t="s">
        <v>753</v>
      </c>
      <c r="J93" s="298"/>
      <c r="K93" s="312"/>
    </row>
    <row r="94" s="1" customFormat="1" ht="15" customHeight="1">
      <c r="B94" s="323"/>
      <c r="C94" s="298" t="s">
        <v>754</v>
      </c>
      <c r="D94" s="298"/>
      <c r="E94" s="298"/>
      <c r="F94" s="321" t="s">
        <v>721</v>
      </c>
      <c r="G94" s="322"/>
      <c r="H94" s="298" t="s">
        <v>755</v>
      </c>
      <c r="I94" s="298" t="s">
        <v>756</v>
      </c>
      <c r="J94" s="298"/>
      <c r="K94" s="312"/>
    </row>
    <row r="95" s="1" customFormat="1" ht="15" customHeight="1">
      <c r="B95" s="323"/>
      <c r="C95" s="298" t="s">
        <v>757</v>
      </c>
      <c r="D95" s="298"/>
      <c r="E95" s="298"/>
      <c r="F95" s="321" t="s">
        <v>721</v>
      </c>
      <c r="G95" s="322"/>
      <c r="H95" s="298" t="s">
        <v>757</v>
      </c>
      <c r="I95" s="298" t="s">
        <v>756</v>
      </c>
      <c r="J95" s="298"/>
      <c r="K95" s="312"/>
    </row>
    <row r="96" s="1" customFormat="1" ht="15" customHeight="1">
      <c r="B96" s="323"/>
      <c r="C96" s="298" t="s">
        <v>41</v>
      </c>
      <c r="D96" s="298"/>
      <c r="E96" s="298"/>
      <c r="F96" s="321" t="s">
        <v>721</v>
      </c>
      <c r="G96" s="322"/>
      <c r="H96" s="298" t="s">
        <v>758</v>
      </c>
      <c r="I96" s="298" t="s">
        <v>756</v>
      </c>
      <c r="J96" s="298"/>
      <c r="K96" s="312"/>
    </row>
    <row r="97" s="1" customFormat="1" ht="15" customHeight="1">
      <c r="B97" s="323"/>
      <c r="C97" s="298" t="s">
        <v>51</v>
      </c>
      <c r="D97" s="298"/>
      <c r="E97" s="298"/>
      <c r="F97" s="321" t="s">
        <v>721</v>
      </c>
      <c r="G97" s="322"/>
      <c r="H97" s="298" t="s">
        <v>759</v>
      </c>
      <c r="I97" s="298" t="s">
        <v>756</v>
      </c>
      <c r="J97" s="298"/>
      <c r="K97" s="312"/>
    </row>
    <row r="98" s="1" customFormat="1" ht="15" customHeight="1">
      <c r="B98" s="326"/>
      <c r="C98" s="327"/>
      <c r="D98" s="327"/>
      <c r="E98" s="327"/>
      <c r="F98" s="327"/>
      <c r="G98" s="327"/>
      <c r="H98" s="327"/>
      <c r="I98" s="327"/>
      <c r="J98" s="327"/>
      <c r="K98" s="328"/>
    </row>
    <row r="99" s="1" customFormat="1" ht="18.75" customHeight="1">
      <c r="B99" s="329"/>
      <c r="C99" s="330"/>
      <c r="D99" s="330"/>
      <c r="E99" s="330"/>
      <c r="F99" s="330"/>
      <c r="G99" s="330"/>
      <c r="H99" s="330"/>
      <c r="I99" s="330"/>
      <c r="J99" s="330"/>
      <c r="K99" s="329"/>
    </row>
    <row r="100" s="1" customFormat="1" ht="18.75" customHeight="1">
      <c r="B100" s="306"/>
      <c r="C100" s="306"/>
      <c r="D100" s="306"/>
      <c r="E100" s="306"/>
      <c r="F100" s="306"/>
      <c r="G100" s="306"/>
      <c r="H100" s="306"/>
      <c r="I100" s="306"/>
      <c r="J100" s="306"/>
      <c r="K100" s="306"/>
    </row>
    <row r="101" s="1" customFormat="1" ht="7.5" customHeight="1">
      <c r="B101" s="307"/>
      <c r="C101" s="308"/>
      <c r="D101" s="308"/>
      <c r="E101" s="308"/>
      <c r="F101" s="308"/>
      <c r="G101" s="308"/>
      <c r="H101" s="308"/>
      <c r="I101" s="308"/>
      <c r="J101" s="308"/>
      <c r="K101" s="309"/>
    </row>
    <row r="102" s="1" customFormat="1" ht="45" customHeight="1">
      <c r="B102" s="310"/>
      <c r="C102" s="311" t="s">
        <v>760</v>
      </c>
      <c r="D102" s="311"/>
      <c r="E102" s="311"/>
      <c r="F102" s="311"/>
      <c r="G102" s="311"/>
      <c r="H102" s="311"/>
      <c r="I102" s="311"/>
      <c r="J102" s="311"/>
      <c r="K102" s="312"/>
    </row>
    <row r="103" s="1" customFormat="1" ht="17.25" customHeight="1">
      <c r="B103" s="310"/>
      <c r="C103" s="313" t="s">
        <v>715</v>
      </c>
      <c r="D103" s="313"/>
      <c r="E103" s="313"/>
      <c r="F103" s="313" t="s">
        <v>716</v>
      </c>
      <c r="G103" s="314"/>
      <c r="H103" s="313" t="s">
        <v>57</v>
      </c>
      <c r="I103" s="313" t="s">
        <v>60</v>
      </c>
      <c r="J103" s="313" t="s">
        <v>717</v>
      </c>
      <c r="K103" s="312"/>
    </row>
    <row r="104" s="1" customFormat="1" ht="17.25" customHeight="1">
      <c r="B104" s="310"/>
      <c r="C104" s="315" t="s">
        <v>718</v>
      </c>
      <c r="D104" s="315"/>
      <c r="E104" s="315"/>
      <c r="F104" s="316" t="s">
        <v>719</v>
      </c>
      <c r="G104" s="317"/>
      <c r="H104" s="315"/>
      <c r="I104" s="315"/>
      <c r="J104" s="315" t="s">
        <v>720</v>
      </c>
      <c r="K104" s="312"/>
    </row>
    <row r="105" s="1" customFormat="1" ht="5.25" customHeight="1">
      <c r="B105" s="310"/>
      <c r="C105" s="313"/>
      <c r="D105" s="313"/>
      <c r="E105" s="313"/>
      <c r="F105" s="313"/>
      <c r="G105" s="331"/>
      <c r="H105" s="313"/>
      <c r="I105" s="313"/>
      <c r="J105" s="313"/>
      <c r="K105" s="312"/>
    </row>
    <row r="106" s="1" customFormat="1" ht="15" customHeight="1">
      <c r="B106" s="310"/>
      <c r="C106" s="298" t="s">
        <v>56</v>
      </c>
      <c r="D106" s="320"/>
      <c r="E106" s="320"/>
      <c r="F106" s="321" t="s">
        <v>721</v>
      </c>
      <c r="G106" s="298"/>
      <c r="H106" s="298" t="s">
        <v>761</v>
      </c>
      <c r="I106" s="298" t="s">
        <v>723</v>
      </c>
      <c r="J106" s="298">
        <v>20</v>
      </c>
      <c r="K106" s="312"/>
    </row>
    <row r="107" s="1" customFormat="1" ht="15" customHeight="1">
      <c r="B107" s="310"/>
      <c r="C107" s="298" t="s">
        <v>724</v>
      </c>
      <c r="D107" s="298"/>
      <c r="E107" s="298"/>
      <c r="F107" s="321" t="s">
        <v>721</v>
      </c>
      <c r="G107" s="298"/>
      <c r="H107" s="298" t="s">
        <v>761</v>
      </c>
      <c r="I107" s="298" t="s">
        <v>723</v>
      </c>
      <c r="J107" s="298">
        <v>120</v>
      </c>
      <c r="K107" s="312"/>
    </row>
    <row r="108" s="1" customFormat="1" ht="15" customHeight="1">
      <c r="B108" s="323"/>
      <c r="C108" s="298" t="s">
        <v>726</v>
      </c>
      <c r="D108" s="298"/>
      <c r="E108" s="298"/>
      <c r="F108" s="321" t="s">
        <v>727</v>
      </c>
      <c r="G108" s="298"/>
      <c r="H108" s="298" t="s">
        <v>761</v>
      </c>
      <c r="I108" s="298" t="s">
        <v>723</v>
      </c>
      <c r="J108" s="298">
        <v>50</v>
      </c>
      <c r="K108" s="312"/>
    </row>
    <row r="109" s="1" customFormat="1" ht="15" customHeight="1">
      <c r="B109" s="323"/>
      <c r="C109" s="298" t="s">
        <v>729</v>
      </c>
      <c r="D109" s="298"/>
      <c r="E109" s="298"/>
      <c r="F109" s="321" t="s">
        <v>721</v>
      </c>
      <c r="G109" s="298"/>
      <c r="H109" s="298" t="s">
        <v>761</v>
      </c>
      <c r="I109" s="298" t="s">
        <v>731</v>
      </c>
      <c r="J109" s="298"/>
      <c r="K109" s="312"/>
    </row>
    <row r="110" s="1" customFormat="1" ht="15" customHeight="1">
      <c r="B110" s="323"/>
      <c r="C110" s="298" t="s">
        <v>740</v>
      </c>
      <c r="D110" s="298"/>
      <c r="E110" s="298"/>
      <c r="F110" s="321" t="s">
        <v>727</v>
      </c>
      <c r="G110" s="298"/>
      <c r="H110" s="298" t="s">
        <v>761</v>
      </c>
      <c r="I110" s="298" t="s">
        <v>723</v>
      </c>
      <c r="J110" s="298">
        <v>50</v>
      </c>
      <c r="K110" s="312"/>
    </row>
    <row r="111" s="1" customFormat="1" ht="15" customHeight="1">
      <c r="B111" s="323"/>
      <c r="C111" s="298" t="s">
        <v>748</v>
      </c>
      <c r="D111" s="298"/>
      <c r="E111" s="298"/>
      <c r="F111" s="321" t="s">
        <v>727</v>
      </c>
      <c r="G111" s="298"/>
      <c r="H111" s="298" t="s">
        <v>761</v>
      </c>
      <c r="I111" s="298" t="s">
        <v>723</v>
      </c>
      <c r="J111" s="298">
        <v>50</v>
      </c>
      <c r="K111" s="312"/>
    </row>
    <row r="112" s="1" customFormat="1" ht="15" customHeight="1">
      <c r="B112" s="323"/>
      <c r="C112" s="298" t="s">
        <v>746</v>
      </c>
      <c r="D112" s="298"/>
      <c r="E112" s="298"/>
      <c r="F112" s="321" t="s">
        <v>727</v>
      </c>
      <c r="G112" s="298"/>
      <c r="H112" s="298" t="s">
        <v>761</v>
      </c>
      <c r="I112" s="298" t="s">
        <v>723</v>
      </c>
      <c r="J112" s="298">
        <v>50</v>
      </c>
      <c r="K112" s="312"/>
    </row>
    <row r="113" s="1" customFormat="1" ht="15" customHeight="1">
      <c r="B113" s="323"/>
      <c r="C113" s="298" t="s">
        <v>56</v>
      </c>
      <c r="D113" s="298"/>
      <c r="E113" s="298"/>
      <c r="F113" s="321" t="s">
        <v>721</v>
      </c>
      <c r="G113" s="298"/>
      <c r="H113" s="298" t="s">
        <v>762</v>
      </c>
      <c r="I113" s="298" t="s">
        <v>723</v>
      </c>
      <c r="J113" s="298">
        <v>20</v>
      </c>
      <c r="K113" s="312"/>
    </row>
    <row r="114" s="1" customFormat="1" ht="15" customHeight="1">
      <c r="B114" s="323"/>
      <c r="C114" s="298" t="s">
        <v>763</v>
      </c>
      <c r="D114" s="298"/>
      <c r="E114" s="298"/>
      <c r="F114" s="321" t="s">
        <v>721</v>
      </c>
      <c r="G114" s="298"/>
      <c r="H114" s="298" t="s">
        <v>764</v>
      </c>
      <c r="I114" s="298" t="s">
        <v>723</v>
      </c>
      <c r="J114" s="298">
        <v>120</v>
      </c>
      <c r="K114" s="312"/>
    </row>
    <row r="115" s="1" customFormat="1" ht="15" customHeight="1">
      <c r="B115" s="323"/>
      <c r="C115" s="298" t="s">
        <v>41</v>
      </c>
      <c r="D115" s="298"/>
      <c r="E115" s="298"/>
      <c r="F115" s="321" t="s">
        <v>721</v>
      </c>
      <c r="G115" s="298"/>
      <c r="H115" s="298" t="s">
        <v>765</v>
      </c>
      <c r="I115" s="298" t="s">
        <v>756</v>
      </c>
      <c r="J115" s="298"/>
      <c r="K115" s="312"/>
    </row>
    <row r="116" s="1" customFormat="1" ht="15" customHeight="1">
      <c r="B116" s="323"/>
      <c r="C116" s="298" t="s">
        <v>51</v>
      </c>
      <c r="D116" s="298"/>
      <c r="E116" s="298"/>
      <c r="F116" s="321" t="s">
        <v>721</v>
      </c>
      <c r="G116" s="298"/>
      <c r="H116" s="298" t="s">
        <v>766</v>
      </c>
      <c r="I116" s="298" t="s">
        <v>756</v>
      </c>
      <c r="J116" s="298"/>
      <c r="K116" s="312"/>
    </row>
    <row r="117" s="1" customFormat="1" ht="15" customHeight="1">
      <c r="B117" s="323"/>
      <c r="C117" s="298" t="s">
        <v>60</v>
      </c>
      <c r="D117" s="298"/>
      <c r="E117" s="298"/>
      <c r="F117" s="321" t="s">
        <v>721</v>
      </c>
      <c r="G117" s="298"/>
      <c r="H117" s="298" t="s">
        <v>767</v>
      </c>
      <c r="I117" s="298" t="s">
        <v>768</v>
      </c>
      <c r="J117" s="298"/>
      <c r="K117" s="312"/>
    </row>
    <row r="118" s="1" customFormat="1" ht="15" customHeight="1">
      <c r="B118" s="326"/>
      <c r="C118" s="332"/>
      <c r="D118" s="332"/>
      <c r="E118" s="332"/>
      <c r="F118" s="332"/>
      <c r="G118" s="332"/>
      <c r="H118" s="332"/>
      <c r="I118" s="332"/>
      <c r="J118" s="332"/>
      <c r="K118" s="328"/>
    </row>
    <row r="119" s="1" customFormat="1" ht="18.75" customHeight="1">
      <c r="B119" s="333"/>
      <c r="C119" s="334"/>
      <c r="D119" s="334"/>
      <c r="E119" s="334"/>
      <c r="F119" s="335"/>
      <c r="G119" s="334"/>
      <c r="H119" s="334"/>
      <c r="I119" s="334"/>
      <c r="J119" s="334"/>
      <c r="K119" s="333"/>
    </row>
    <row r="120" s="1" customFormat="1" ht="18.75" customHeight="1">
      <c r="B120" s="306"/>
      <c r="C120" s="306"/>
      <c r="D120" s="306"/>
      <c r="E120" s="306"/>
      <c r="F120" s="306"/>
      <c r="G120" s="306"/>
      <c r="H120" s="306"/>
      <c r="I120" s="306"/>
      <c r="J120" s="306"/>
      <c r="K120" s="306"/>
    </row>
    <row r="121" s="1" customFormat="1" ht="7.5" customHeight="1">
      <c r="B121" s="336"/>
      <c r="C121" s="337"/>
      <c r="D121" s="337"/>
      <c r="E121" s="337"/>
      <c r="F121" s="337"/>
      <c r="G121" s="337"/>
      <c r="H121" s="337"/>
      <c r="I121" s="337"/>
      <c r="J121" s="337"/>
      <c r="K121" s="338"/>
    </row>
    <row r="122" s="1" customFormat="1" ht="45" customHeight="1">
      <c r="B122" s="339"/>
      <c r="C122" s="289" t="s">
        <v>769</v>
      </c>
      <c r="D122" s="289"/>
      <c r="E122" s="289"/>
      <c r="F122" s="289"/>
      <c r="G122" s="289"/>
      <c r="H122" s="289"/>
      <c r="I122" s="289"/>
      <c r="J122" s="289"/>
      <c r="K122" s="340"/>
    </row>
    <row r="123" s="1" customFormat="1" ht="17.25" customHeight="1">
      <c r="B123" s="341"/>
      <c r="C123" s="313" t="s">
        <v>715</v>
      </c>
      <c r="D123" s="313"/>
      <c r="E123" s="313"/>
      <c r="F123" s="313" t="s">
        <v>716</v>
      </c>
      <c r="G123" s="314"/>
      <c r="H123" s="313" t="s">
        <v>57</v>
      </c>
      <c r="I123" s="313" t="s">
        <v>60</v>
      </c>
      <c r="J123" s="313" t="s">
        <v>717</v>
      </c>
      <c r="K123" s="342"/>
    </row>
    <row r="124" s="1" customFormat="1" ht="17.25" customHeight="1">
      <c r="B124" s="341"/>
      <c r="C124" s="315" t="s">
        <v>718</v>
      </c>
      <c r="D124" s="315"/>
      <c r="E124" s="315"/>
      <c r="F124" s="316" t="s">
        <v>719</v>
      </c>
      <c r="G124" s="317"/>
      <c r="H124" s="315"/>
      <c r="I124" s="315"/>
      <c r="J124" s="315" t="s">
        <v>720</v>
      </c>
      <c r="K124" s="342"/>
    </row>
    <row r="125" s="1" customFormat="1" ht="5.25" customHeight="1">
      <c r="B125" s="343"/>
      <c r="C125" s="318"/>
      <c r="D125" s="318"/>
      <c r="E125" s="318"/>
      <c r="F125" s="318"/>
      <c r="G125" s="344"/>
      <c r="H125" s="318"/>
      <c r="I125" s="318"/>
      <c r="J125" s="318"/>
      <c r="K125" s="345"/>
    </row>
    <row r="126" s="1" customFormat="1" ht="15" customHeight="1">
      <c r="B126" s="343"/>
      <c r="C126" s="298" t="s">
        <v>724</v>
      </c>
      <c r="D126" s="320"/>
      <c r="E126" s="320"/>
      <c r="F126" s="321" t="s">
        <v>721</v>
      </c>
      <c r="G126" s="298"/>
      <c r="H126" s="298" t="s">
        <v>761</v>
      </c>
      <c r="I126" s="298" t="s">
        <v>723</v>
      </c>
      <c r="J126" s="298">
        <v>120</v>
      </c>
      <c r="K126" s="346"/>
    </row>
    <row r="127" s="1" customFormat="1" ht="15" customHeight="1">
      <c r="B127" s="343"/>
      <c r="C127" s="298" t="s">
        <v>770</v>
      </c>
      <c r="D127" s="298"/>
      <c r="E127" s="298"/>
      <c r="F127" s="321" t="s">
        <v>721</v>
      </c>
      <c r="G127" s="298"/>
      <c r="H127" s="298" t="s">
        <v>771</v>
      </c>
      <c r="I127" s="298" t="s">
        <v>723</v>
      </c>
      <c r="J127" s="298" t="s">
        <v>772</v>
      </c>
      <c r="K127" s="346"/>
    </row>
    <row r="128" s="1" customFormat="1" ht="15" customHeight="1">
      <c r="B128" s="343"/>
      <c r="C128" s="298" t="s">
        <v>669</v>
      </c>
      <c r="D128" s="298"/>
      <c r="E128" s="298"/>
      <c r="F128" s="321" t="s">
        <v>721</v>
      </c>
      <c r="G128" s="298"/>
      <c r="H128" s="298" t="s">
        <v>773</v>
      </c>
      <c r="I128" s="298" t="s">
        <v>723</v>
      </c>
      <c r="J128" s="298" t="s">
        <v>772</v>
      </c>
      <c r="K128" s="346"/>
    </row>
    <row r="129" s="1" customFormat="1" ht="15" customHeight="1">
      <c r="B129" s="343"/>
      <c r="C129" s="298" t="s">
        <v>732</v>
      </c>
      <c r="D129" s="298"/>
      <c r="E129" s="298"/>
      <c r="F129" s="321" t="s">
        <v>727</v>
      </c>
      <c r="G129" s="298"/>
      <c r="H129" s="298" t="s">
        <v>733</v>
      </c>
      <c r="I129" s="298" t="s">
        <v>723</v>
      </c>
      <c r="J129" s="298">
        <v>15</v>
      </c>
      <c r="K129" s="346"/>
    </row>
    <row r="130" s="1" customFormat="1" ht="15" customHeight="1">
      <c r="B130" s="343"/>
      <c r="C130" s="324" t="s">
        <v>734</v>
      </c>
      <c r="D130" s="324"/>
      <c r="E130" s="324"/>
      <c r="F130" s="325" t="s">
        <v>727</v>
      </c>
      <c r="G130" s="324"/>
      <c r="H130" s="324" t="s">
        <v>735</v>
      </c>
      <c r="I130" s="324" t="s">
        <v>723</v>
      </c>
      <c r="J130" s="324">
        <v>15</v>
      </c>
      <c r="K130" s="346"/>
    </row>
    <row r="131" s="1" customFormat="1" ht="15" customHeight="1">
      <c r="B131" s="343"/>
      <c r="C131" s="324" t="s">
        <v>736</v>
      </c>
      <c r="D131" s="324"/>
      <c r="E131" s="324"/>
      <c r="F131" s="325" t="s">
        <v>727</v>
      </c>
      <c r="G131" s="324"/>
      <c r="H131" s="324" t="s">
        <v>737</v>
      </c>
      <c r="I131" s="324" t="s">
        <v>723</v>
      </c>
      <c r="J131" s="324">
        <v>20</v>
      </c>
      <c r="K131" s="346"/>
    </row>
    <row r="132" s="1" customFormat="1" ht="15" customHeight="1">
      <c r="B132" s="343"/>
      <c r="C132" s="324" t="s">
        <v>738</v>
      </c>
      <c r="D132" s="324"/>
      <c r="E132" s="324"/>
      <c r="F132" s="325" t="s">
        <v>727</v>
      </c>
      <c r="G132" s="324"/>
      <c r="H132" s="324" t="s">
        <v>739</v>
      </c>
      <c r="I132" s="324" t="s">
        <v>723</v>
      </c>
      <c r="J132" s="324">
        <v>20</v>
      </c>
      <c r="K132" s="346"/>
    </row>
    <row r="133" s="1" customFormat="1" ht="15" customHeight="1">
      <c r="B133" s="343"/>
      <c r="C133" s="298" t="s">
        <v>726</v>
      </c>
      <c r="D133" s="298"/>
      <c r="E133" s="298"/>
      <c r="F133" s="321" t="s">
        <v>727</v>
      </c>
      <c r="G133" s="298"/>
      <c r="H133" s="298" t="s">
        <v>761</v>
      </c>
      <c r="I133" s="298" t="s">
        <v>723</v>
      </c>
      <c r="J133" s="298">
        <v>50</v>
      </c>
      <c r="K133" s="346"/>
    </row>
    <row r="134" s="1" customFormat="1" ht="15" customHeight="1">
      <c r="B134" s="343"/>
      <c r="C134" s="298" t="s">
        <v>740</v>
      </c>
      <c r="D134" s="298"/>
      <c r="E134" s="298"/>
      <c r="F134" s="321" t="s">
        <v>727</v>
      </c>
      <c r="G134" s="298"/>
      <c r="H134" s="298" t="s">
        <v>761</v>
      </c>
      <c r="I134" s="298" t="s">
        <v>723</v>
      </c>
      <c r="J134" s="298">
        <v>50</v>
      </c>
      <c r="K134" s="346"/>
    </row>
    <row r="135" s="1" customFormat="1" ht="15" customHeight="1">
      <c r="B135" s="343"/>
      <c r="C135" s="298" t="s">
        <v>746</v>
      </c>
      <c r="D135" s="298"/>
      <c r="E135" s="298"/>
      <c r="F135" s="321" t="s">
        <v>727</v>
      </c>
      <c r="G135" s="298"/>
      <c r="H135" s="298" t="s">
        <v>761</v>
      </c>
      <c r="I135" s="298" t="s">
        <v>723</v>
      </c>
      <c r="J135" s="298">
        <v>50</v>
      </c>
      <c r="K135" s="346"/>
    </row>
    <row r="136" s="1" customFormat="1" ht="15" customHeight="1">
      <c r="B136" s="343"/>
      <c r="C136" s="298" t="s">
        <v>748</v>
      </c>
      <c r="D136" s="298"/>
      <c r="E136" s="298"/>
      <c r="F136" s="321" t="s">
        <v>727</v>
      </c>
      <c r="G136" s="298"/>
      <c r="H136" s="298" t="s">
        <v>761</v>
      </c>
      <c r="I136" s="298" t="s">
        <v>723</v>
      </c>
      <c r="J136" s="298">
        <v>50</v>
      </c>
      <c r="K136" s="346"/>
    </row>
    <row r="137" s="1" customFormat="1" ht="15" customHeight="1">
      <c r="B137" s="343"/>
      <c r="C137" s="298" t="s">
        <v>749</v>
      </c>
      <c r="D137" s="298"/>
      <c r="E137" s="298"/>
      <c r="F137" s="321" t="s">
        <v>727</v>
      </c>
      <c r="G137" s="298"/>
      <c r="H137" s="298" t="s">
        <v>774</v>
      </c>
      <c r="I137" s="298" t="s">
        <v>723</v>
      </c>
      <c r="J137" s="298">
        <v>255</v>
      </c>
      <c r="K137" s="346"/>
    </row>
    <row r="138" s="1" customFormat="1" ht="15" customHeight="1">
      <c r="B138" s="343"/>
      <c r="C138" s="298" t="s">
        <v>751</v>
      </c>
      <c r="D138" s="298"/>
      <c r="E138" s="298"/>
      <c r="F138" s="321" t="s">
        <v>721</v>
      </c>
      <c r="G138" s="298"/>
      <c r="H138" s="298" t="s">
        <v>775</v>
      </c>
      <c r="I138" s="298" t="s">
        <v>753</v>
      </c>
      <c r="J138" s="298"/>
      <c r="K138" s="346"/>
    </row>
    <row r="139" s="1" customFormat="1" ht="15" customHeight="1">
      <c r="B139" s="343"/>
      <c r="C139" s="298" t="s">
        <v>754</v>
      </c>
      <c r="D139" s="298"/>
      <c r="E139" s="298"/>
      <c r="F139" s="321" t="s">
        <v>721</v>
      </c>
      <c r="G139" s="298"/>
      <c r="H139" s="298" t="s">
        <v>776</v>
      </c>
      <c r="I139" s="298" t="s">
        <v>756</v>
      </c>
      <c r="J139" s="298"/>
      <c r="K139" s="346"/>
    </row>
    <row r="140" s="1" customFormat="1" ht="15" customHeight="1">
      <c r="B140" s="343"/>
      <c r="C140" s="298" t="s">
        <v>757</v>
      </c>
      <c r="D140" s="298"/>
      <c r="E140" s="298"/>
      <c r="F140" s="321" t="s">
        <v>721</v>
      </c>
      <c r="G140" s="298"/>
      <c r="H140" s="298" t="s">
        <v>757</v>
      </c>
      <c r="I140" s="298" t="s">
        <v>756</v>
      </c>
      <c r="J140" s="298"/>
      <c r="K140" s="346"/>
    </row>
    <row r="141" s="1" customFormat="1" ht="15" customHeight="1">
      <c r="B141" s="343"/>
      <c r="C141" s="298" t="s">
        <v>41</v>
      </c>
      <c r="D141" s="298"/>
      <c r="E141" s="298"/>
      <c r="F141" s="321" t="s">
        <v>721</v>
      </c>
      <c r="G141" s="298"/>
      <c r="H141" s="298" t="s">
        <v>777</v>
      </c>
      <c r="I141" s="298" t="s">
        <v>756</v>
      </c>
      <c r="J141" s="298"/>
      <c r="K141" s="346"/>
    </row>
    <row r="142" s="1" customFormat="1" ht="15" customHeight="1">
      <c r="B142" s="343"/>
      <c r="C142" s="298" t="s">
        <v>778</v>
      </c>
      <c r="D142" s="298"/>
      <c r="E142" s="298"/>
      <c r="F142" s="321" t="s">
        <v>721</v>
      </c>
      <c r="G142" s="298"/>
      <c r="H142" s="298" t="s">
        <v>779</v>
      </c>
      <c r="I142" s="298" t="s">
        <v>756</v>
      </c>
      <c r="J142" s="298"/>
      <c r="K142" s="346"/>
    </row>
    <row r="143" s="1" customFormat="1" ht="15" customHeight="1">
      <c r="B143" s="347"/>
      <c r="C143" s="348"/>
      <c r="D143" s="348"/>
      <c r="E143" s="348"/>
      <c r="F143" s="348"/>
      <c r="G143" s="348"/>
      <c r="H143" s="348"/>
      <c r="I143" s="348"/>
      <c r="J143" s="348"/>
      <c r="K143" s="349"/>
    </row>
    <row r="144" s="1" customFormat="1" ht="18.75" customHeight="1">
      <c r="B144" s="334"/>
      <c r="C144" s="334"/>
      <c r="D144" s="334"/>
      <c r="E144" s="334"/>
      <c r="F144" s="335"/>
      <c r="G144" s="334"/>
      <c r="H144" s="334"/>
      <c r="I144" s="334"/>
      <c r="J144" s="334"/>
      <c r="K144" s="334"/>
    </row>
    <row r="145" s="1" customFormat="1" ht="18.75" customHeight="1">
      <c r="B145" s="306"/>
      <c r="C145" s="306"/>
      <c r="D145" s="306"/>
      <c r="E145" s="306"/>
      <c r="F145" s="306"/>
      <c r="G145" s="306"/>
      <c r="H145" s="306"/>
      <c r="I145" s="306"/>
      <c r="J145" s="306"/>
      <c r="K145" s="306"/>
    </row>
    <row r="146" s="1" customFormat="1" ht="7.5" customHeight="1">
      <c r="B146" s="307"/>
      <c r="C146" s="308"/>
      <c r="D146" s="308"/>
      <c r="E146" s="308"/>
      <c r="F146" s="308"/>
      <c r="G146" s="308"/>
      <c r="H146" s="308"/>
      <c r="I146" s="308"/>
      <c r="J146" s="308"/>
      <c r="K146" s="309"/>
    </row>
    <row r="147" s="1" customFormat="1" ht="45" customHeight="1">
      <c r="B147" s="310"/>
      <c r="C147" s="311" t="s">
        <v>780</v>
      </c>
      <c r="D147" s="311"/>
      <c r="E147" s="311"/>
      <c r="F147" s="311"/>
      <c r="G147" s="311"/>
      <c r="H147" s="311"/>
      <c r="I147" s="311"/>
      <c r="J147" s="311"/>
      <c r="K147" s="312"/>
    </row>
    <row r="148" s="1" customFormat="1" ht="17.25" customHeight="1">
      <c r="B148" s="310"/>
      <c r="C148" s="313" t="s">
        <v>715</v>
      </c>
      <c r="D148" s="313"/>
      <c r="E148" s="313"/>
      <c r="F148" s="313" t="s">
        <v>716</v>
      </c>
      <c r="G148" s="314"/>
      <c r="H148" s="313" t="s">
        <v>57</v>
      </c>
      <c r="I148" s="313" t="s">
        <v>60</v>
      </c>
      <c r="J148" s="313" t="s">
        <v>717</v>
      </c>
      <c r="K148" s="312"/>
    </row>
    <row r="149" s="1" customFormat="1" ht="17.25" customHeight="1">
      <c r="B149" s="310"/>
      <c r="C149" s="315" t="s">
        <v>718</v>
      </c>
      <c r="D149" s="315"/>
      <c r="E149" s="315"/>
      <c r="F149" s="316" t="s">
        <v>719</v>
      </c>
      <c r="G149" s="317"/>
      <c r="H149" s="315"/>
      <c r="I149" s="315"/>
      <c r="J149" s="315" t="s">
        <v>720</v>
      </c>
      <c r="K149" s="312"/>
    </row>
    <row r="150" s="1" customFormat="1" ht="5.25" customHeight="1">
      <c r="B150" s="323"/>
      <c r="C150" s="318"/>
      <c r="D150" s="318"/>
      <c r="E150" s="318"/>
      <c r="F150" s="318"/>
      <c r="G150" s="319"/>
      <c r="H150" s="318"/>
      <c r="I150" s="318"/>
      <c r="J150" s="318"/>
      <c r="K150" s="346"/>
    </row>
    <row r="151" s="1" customFormat="1" ht="15" customHeight="1">
      <c r="B151" s="323"/>
      <c r="C151" s="350" t="s">
        <v>724</v>
      </c>
      <c r="D151" s="298"/>
      <c r="E151" s="298"/>
      <c r="F151" s="351" t="s">
        <v>721</v>
      </c>
      <c r="G151" s="298"/>
      <c r="H151" s="350" t="s">
        <v>761</v>
      </c>
      <c r="I151" s="350" t="s">
        <v>723</v>
      </c>
      <c r="J151" s="350">
        <v>120</v>
      </c>
      <c r="K151" s="346"/>
    </row>
    <row r="152" s="1" customFormat="1" ht="15" customHeight="1">
      <c r="B152" s="323"/>
      <c r="C152" s="350" t="s">
        <v>770</v>
      </c>
      <c r="D152" s="298"/>
      <c r="E152" s="298"/>
      <c r="F152" s="351" t="s">
        <v>721</v>
      </c>
      <c r="G152" s="298"/>
      <c r="H152" s="350" t="s">
        <v>781</v>
      </c>
      <c r="I152" s="350" t="s">
        <v>723</v>
      </c>
      <c r="J152" s="350" t="s">
        <v>772</v>
      </c>
      <c r="K152" s="346"/>
    </row>
    <row r="153" s="1" customFormat="1" ht="15" customHeight="1">
      <c r="B153" s="323"/>
      <c r="C153" s="350" t="s">
        <v>669</v>
      </c>
      <c r="D153" s="298"/>
      <c r="E153" s="298"/>
      <c r="F153" s="351" t="s">
        <v>721</v>
      </c>
      <c r="G153" s="298"/>
      <c r="H153" s="350" t="s">
        <v>782</v>
      </c>
      <c r="I153" s="350" t="s">
        <v>723</v>
      </c>
      <c r="J153" s="350" t="s">
        <v>772</v>
      </c>
      <c r="K153" s="346"/>
    </row>
    <row r="154" s="1" customFormat="1" ht="15" customHeight="1">
      <c r="B154" s="323"/>
      <c r="C154" s="350" t="s">
        <v>726</v>
      </c>
      <c r="D154" s="298"/>
      <c r="E154" s="298"/>
      <c r="F154" s="351" t="s">
        <v>727</v>
      </c>
      <c r="G154" s="298"/>
      <c r="H154" s="350" t="s">
        <v>761</v>
      </c>
      <c r="I154" s="350" t="s">
        <v>723</v>
      </c>
      <c r="J154" s="350">
        <v>50</v>
      </c>
      <c r="K154" s="346"/>
    </row>
    <row r="155" s="1" customFormat="1" ht="15" customHeight="1">
      <c r="B155" s="323"/>
      <c r="C155" s="350" t="s">
        <v>729</v>
      </c>
      <c r="D155" s="298"/>
      <c r="E155" s="298"/>
      <c r="F155" s="351" t="s">
        <v>721</v>
      </c>
      <c r="G155" s="298"/>
      <c r="H155" s="350" t="s">
        <v>761</v>
      </c>
      <c r="I155" s="350" t="s">
        <v>731</v>
      </c>
      <c r="J155" s="350"/>
      <c r="K155" s="346"/>
    </row>
    <row r="156" s="1" customFormat="1" ht="15" customHeight="1">
      <c r="B156" s="323"/>
      <c r="C156" s="350" t="s">
        <v>740</v>
      </c>
      <c r="D156" s="298"/>
      <c r="E156" s="298"/>
      <c r="F156" s="351" t="s">
        <v>727</v>
      </c>
      <c r="G156" s="298"/>
      <c r="H156" s="350" t="s">
        <v>761</v>
      </c>
      <c r="I156" s="350" t="s">
        <v>723</v>
      </c>
      <c r="J156" s="350">
        <v>50</v>
      </c>
      <c r="K156" s="346"/>
    </row>
    <row r="157" s="1" customFormat="1" ht="15" customHeight="1">
      <c r="B157" s="323"/>
      <c r="C157" s="350" t="s">
        <v>748</v>
      </c>
      <c r="D157" s="298"/>
      <c r="E157" s="298"/>
      <c r="F157" s="351" t="s">
        <v>727</v>
      </c>
      <c r="G157" s="298"/>
      <c r="H157" s="350" t="s">
        <v>761</v>
      </c>
      <c r="I157" s="350" t="s">
        <v>723</v>
      </c>
      <c r="J157" s="350">
        <v>50</v>
      </c>
      <c r="K157" s="346"/>
    </row>
    <row r="158" s="1" customFormat="1" ht="15" customHeight="1">
      <c r="B158" s="323"/>
      <c r="C158" s="350" t="s">
        <v>746</v>
      </c>
      <c r="D158" s="298"/>
      <c r="E158" s="298"/>
      <c r="F158" s="351" t="s">
        <v>727</v>
      </c>
      <c r="G158" s="298"/>
      <c r="H158" s="350" t="s">
        <v>761</v>
      </c>
      <c r="I158" s="350" t="s">
        <v>723</v>
      </c>
      <c r="J158" s="350">
        <v>50</v>
      </c>
      <c r="K158" s="346"/>
    </row>
    <row r="159" s="1" customFormat="1" ht="15" customHeight="1">
      <c r="B159" s="323"/>
      <c r="C159" s="350" t="s">
        <v>93</v>
      </c>
      <c r="D159" s="298"/>
      <c r="E159" s="298"/>
      <c r="F159" s="351" t="s">
        <v>721</v>
      </c>
      <c r="G159" s="298"/>
      <c r="H159" s="350" t="s">
        <v>783</v>
      </c>
      <c r="I159" s="350" t="s">
        <v>723</v>
      </c>
      <c r="J159" s="350" t="s">
        <v>784</v>
      </c>
      <c r="K159" s="346"/>
    </row>
    <row r="160" s="1" customFormat="1" ht="15" customHeight="1">
      <c r="B160" s="323"/>
      <c r="C160" s="350" t="s">
        <v>785</v>
      </c>
      <c r="D160" s="298"/>
      <c r="E160" s="298"/>
      <c r="F160" s="351" t="s">
        <v>721</v>
      </c>
      <c r="G160" s="298"/>
      <c r="H160" s="350" t="s">
        <v>786</v>
      </c>
      <c r="I160" s="350" t="s">
        <v>756</v>
      </c>
      <c r="J160" s="350"/>
      <c r="K160" s="346"/>
    </row>
    <row r="161" s="1" customFormat="1" ht="15" customHeight="1">
      <c r="B161" s="352"/>
      <c r="C161" s="332"/>
      <c r="D161" s="332"/>
      <c r="E161" s="332"/>
      <c r="F161" s="332"/>
      <c r="G161" s="332"/>
      <c r="H161" s="332"/>
      <c r="I161" s="332"/>
      <c r="J161" s="332"/>
      <c r="K161" s="353"/>
    </row>
    <row r="162" s="1" customFormat="1" ht="18.75" customHeight="1">
      <c r="B162" s="334"/>
      <c r="C162" s="344"/>
      <c r="D162" s="344"/>
      <c r="E162" s="344"/>
      <c r="F162" s="354"/>
      <c r="G162" s="344"/>
      <c r="H162" s="344"/>
      <c r="I162" s="344"/>
      <c r="J162" s="344"/>
      <c r="K162" s="334"/>
    </row>
    <row r="163" s="1" customFormat="1" ht="18.75" customHeight="1">
      <c r="B163" s="306"/>
      <c r="C163" s="306"/>
      <c r="D163" s="306"/>
      <c r="E163" s="306"/>
      <c r="F163" s="306"/>
      <c r="G163" s="306"/>
      <c r="H163" s="306"/>
      <c r="I163" s="306"/>
      <c r="J163" s="306"/>
      <c r="K163" s="306"/>
    </row>
    <row r="164" s="1" customFormat="1" ht="7.5" customHeight="1">
      <c r="B164" s="285"/>
      <c r="C164" s="286"/>
      <c r="D164" s="286"/>
      <c r="E164" s="286"/>
      <c r="F164" s="286"/>
      <c r="G164" s="286"/>
      <c r="H164" s="286"/>
      <c r="I164" s="286"/>
      <c r="J164" s="286"/>
      <c r="K164" s="287"/>
    </row>
    <row r="165" s="1" customFormat="1" ht="45" customHeight="1">
      <c r="B165" s="288"/>
      <c r="C165" s="289" t="s">
        <v>787</v>
      </c>
      <c r="D165" s="289"/>
      <c r="E165" s="289"/>
      <c r="F165" s="289"/>
      <c r="G165" s="289"/>
      <c r="H165" s="289"/>
      <c r="I165" s="289"/>
      <c r="J165" s="289"/>
      <c r="K165" s="290"/>
    </row>
    <row r="166" s="1" customFormat="1" ht="17.25" customHeight="1">
      <c r="B166" s="288"/>
      <c r="C166" s="313" t="s">
        <v>715</v>
      </c>
      <c r="D166" s="313"/>
      <c r="E166" s="313"/>
      <c r="F166" s="313" t="s">
        <v>716</v>
      </c>
      <c r="G166" s="355"/>
      <c r="H166" s="356" t="s">
        <v>57</v>
      </c>
      <c r="I166" s="356" t="s">
        <v>60</v>
      </c>
      <c r="J166" s="313" t="s">
        <v>717</v>
      </c>
      <c r="K166" s="290"/>
    </row>
    <row r="167" s="1" customFormat="1" ht="17.25" customHeight="1">
      <c r="B167" s="291"/>
      <c r="C167" s="315" t="s">
        <v>718</v>
      </c>
      <c r="D167" s="315"/>
      <c r="E167" s="315"/>
      <c r="F167" s="316" t="s">
        <v>719</v>
      </c>
      <c r="G167" s="357"/>
      <c r="H167" s="358"/>
      <c r="I167" s="358"/>
      <c r="J167" s="315" t="s">
        <v>720</v>
      </c>
      <c r="K167" s="293"/>
    </row>
    <row r="168" s="1" customFormat="1" ht="5.25" customHeight="1">
      <c r="B168" s="323"/>
      <c r="C168" s="318"/>
      <c r="D168" s="318"/>
      <c r="E168" s="318"/>
      <c r="F168" s="318"/>
      <c r="G168" s="319"/>
      <c r="H168" s="318"/>
      <c r="I168" s="318"/>
      <c r="J168" s="318"/>
      <c r="K168" s="346"/>
    </row>
    <row r="169" s="1" customFormat="1" ht="15" customHeight="1">
      <c r="B169" s="323"/>
      <c r="C169" s="298" t="s">
        <v>724</v>
      </c>
      <c r="D169" s="298"/>
      <c r="E169" s="298"/>
      <c r="F169" s="321" t="s">
        <v>721</v>
      </c>
      <c r="G169" s="298"/>
      <c r="H169" s="298" t="s">
        <v>761</v>
      </c>
      <c r="I169" s="298" t="s">
        <v>723</v>
      </c>
      <c r="J169" s="298">
        <v>120</v>
      </c>
      <c r="K169" s="346"/>
    </row>
    <row r="170" s="1" customFormat="1" ht="15" customHeight="1">
      <c r="B170" s="323"/>
      <c r="C170" s="298" t="s">
        <v>770</v>
      </c>
      <c r="D170" s="298"/>
      <c r="E170" s="298"/>
      <c r="F170" s="321" t="s">
        <v>721</v>
      </c>
      <c r="G170" s="298"/>
      <c r="H170" s="298" t="s">
        <v>771</v>
      </c>
      <c r="I170" s="298" t="s">
        <v>723</v>
      </c>
      <c r="J170" s="298" t="s">
        <v>772</v>
      </c>
      <c r="K170" s="346"/>
    </row>
    <row r="171" s="1" customFormat="1" ht="15" customHeight="1">
      <c r="B171" s="323"/>
      <c r="C171" s="298" t="s">
        <v>669</v>
      </c>
      <c r="D171" s="298"/>
      <c r="E171" s="298"/>
      <c r="F171" s="321" t="s">
        <v>721</v>
      </c>
      <c r="G171" s="298"/>
      <c r="H171" s="298" t="s">
        <v>788</v>
      </c>
      <c r="I171" s="298" t="s">
        <v>723</v>
      </c>
      <c r="J171" s="298" t="s">
        <v>772</v>
      </c>
      <c r="K171" s="346"/>
    </row>
    <row r="172" s="1" customFormat="1" ht="15" customHeight="1">
      <c r="B172" s="323"/>
      <c r="C172" s="298" t="s">
        <v>726</v>
      </c>
      <c r="D172" s="298"/>
      <c r="E172" s="298"/>
      <c r="F172" s="321" t="s">
        <v>727</v>
      </c>
      <c r="G172" s="298"/>
      <c r="H172" s="298" t="s">
        <v>788</v>
      </c>
      <c r="I172" s="298" t="s">
        <v>723</v>
      </c>
      <c r="J172" s="298">
        <v>50</v>
      </c>
      <c r="K172" s="346"/>
    </row>
    <row r="173" s="1" customFormat="1" ht="15" customHeight="1">
      <c r="B173" s="323"/>
      <c r="C173" s="298" t="s">
        <v>729</v>
      </c>
      <c r="D173" s="298"/>
      <c r="E173" s="298"/>
      <c r="F173" s="321" t="s">
        <v>721</v>
      </c>
      <c r="G173" s="298"/>
      <c r="H173" s="298" t="s">
        <v>788</v>
      </c>
      <c r="I173" s="298" t="s">
        <v>731</v>
      </c>
      <c r="J173" s="298"/>
      <c r="K173" s="346"/>
    </row>
    <row r="174" s="1" customFormat="1" ht="15" customHeight="1">
      <c r="B174" s="323"/>
      <c r="C174" s="298" t="s">
        <v>740</v>
      </c>
      <c r="D174" s="298"/>
      <c r="E174" s="298"/>
      <c r="F174" s="321" t="s">
        <v>727</v>
      </c>
      <c r="G174" s="298"/>
      <c r="H174" s="298" t="s">
        <v>788</v>
      </c>
      <c r="I174" s="298" t="s">
        <v>723</v>
      </c>
      <c r="J174" s="298">
        <v>50</v>
      </c>
      <c r="K174" s="346"/>
    </row>
    <row r="175" s="1" customFormat="1" ht="15" customHeight="1">
      <c r="B175" s="323"/>
      <c r="C175" s="298" t="s">
        <v>748</v>
      </c>
      <c r="D175" s="298"/>
      <c r="E175" s="298"/>
      <c r="F175" s="321" t="s">
        <v>727</v>
      </c>
      <c r="G175" s="298"/>
      <c r="H175" s="298" t="s">
        <v>788</v>
      </c>
      <c r="I175" s="298" t="s">
        <v>723</v>
      </c>
      <c r="J175" s="298">
        <v>50</v>
      </c>
      <c r="K175" s="346"/>
    </row>
    <row r="176" s="1" customFormat="1" ht="15" customHeight="1">
      <c r="B176" s="323"/>
      <c r="C176" s="298" t="s">
        <v>746</v>
      </c>
      <c r="D176" s="298"/>
      <c r="E176" s="298"/>
      <c r="F176" s="321" t="s">
        <v>727</v>
      </c>
      <c r="G176" s="298"/>
      <c r="H176" s="298" t="s">
        <v>788</v>
      </c>
      <c r="I176" s="298" t="s">
        <v>723</v>
      </c>
      <c r="J176" s="298">
        <v>50</v>
      </c>
      <c r="K176" s="346"/>
    </row>
    <row r="177" s="1" customFormat="1" ht="15" customHeight="1">
      <c r="B177" s="323"/>
      <c r="C177" s="298" t="s">
        <v>111</v>
      </c>
      <c r="D177" s="298"/>
      <c r="E177" s="298"/>
      <c r="F177" s="321" t="s">
        <v>721</v>
      </c>
      <c r="G177" s="298"/>
      <c r="H177" s="298" t="s">
        <v>789</v>
      </c>
      <c r="I177" s="298" t="s">
        <v>790</v>
      </c>
      <c r="J177" s="298"/>
      <c r="K177" s="346"/>
    </row>
    <row r="178" s="1" customFormat="1" ht="15" customHeight="1">
      <c r="B178" s="323"/>
      <c r="C178" s="298" t="s">
        <v>60</v>
      </c>
      <c r="D178" s="298"/>
      <c r="E178" s="298"/>
      <c r="F178" s="321" t="s">
        <v>721</v>
      </c>
      <c r="G178" s="298"/>
      <c r="H178" s="298" t="s">
        <v>791</v>
      </c>
      <c r="I178" s="298" t="s">
        <v>792</v>
      </c>
      <c r="J178" s="298">
        <v>1</v>
      </c>
      <c r="K178" s="346"/>
    </row>
    <row r="179" s="1" customFormat="1" ht="15" customHeight="1">
      <c r="B179" s="323"/>
      <c r="C179" s="298" t="s">
        <v>56</v>
      </c>
      <c r="D179" s="298"/>
      <c r="E179" s="298"/>
      <c r="F179" s="321" t="s">
        <v>721</v>
      </c>
      <c r="G179" s="298"/>
      <c r="H179" s="298" t="s">
        <v>793</v>
      </c>
      <c r="I179" s="298" t="s">
        <v>723</v>
      </c>
      <c r="J179" s="298">
        <v>20</v>
      </c>
      <c r="K179" s="346"/>
    </row>
    <row r="180" s="1" customFormat="1" ht="15" customHeight="1">
      <c r="B180" s="323"/>
      <c r="C180" s="298" t="s">
        <v>57</v>
      </c>
      <c r="D180" s="298"/>
      <c r="E180" s="298"/>
      <c r="F180" s="321" t="s">
        <v>721</v>
      </c>
      <c r="G180" s="298"/>
      <c r="H180" s="298" t="s">
        <v>794</v>
      </c>
      <c r="I180" s="298" t="s">
        <v>723</v>
      </c>
      <c r="J180" s="298">
        <v>255</v>
      </c>
      <c r="K180" s="346"/>
    </row>
    <row r="181" s="1" customFormat="1" ht="15" customHeight="1">
      <c r="B181" s="323"/>
      <c r="C181" s="298" t="s">
        <v>112</v>
      </c>
      <c r="D181" s="298"/>
      <c r="E181" s="298"/>
      <c r="F181" s="321" t="s">
        <v>721</v>
      </c>
      <c r="G181" s="298"/>
      <c r="H181" s="298" t="s">
        <v>685</v>
      </c>
      <c r="I181" s="298" t="s">
        <v>723</v>
      </c>
      <c r="J181" s="298">
        <v>10</v>
      </c>
      <c r="K181" s="346"/>
    </row>
    <row r="182" s="1" customFormat="1" ht="15" customHeight="1">
      <c r="B182" s="323"/>
      <c r="C182" s="298" t="s">
        <v>113</v>
      </c>
      <c r="D182" s="298"/>
      <c r="E182" s="298"/>
      <c r="F182" s="321" t="s">
        <v>721</v>
      </c>
      <c r="G182" s="298"/>
      <c r="H182" s="298" t="s">
        <v>795</v>
      </c>
      <c r="I182" s="298" t="s">
        <v>756</v>
      </c>
      <c r="J182" s="298"/>
      <c r="K182" s="346"/>
    </row>
    <row r="183" s="1" customFormat="1" ht="15" customHeight="1">
      <c r="B183" s="323"/>
      <c r="C183" s="298" t="s">
        <v>796</v>
      </c>
      <c r="D183" s="298"/>
      <c r="E183" s="298"/>
      <c r="F183" s="321" t="s">
        <v>721</v>
      </c>
      <c r="G183" s="298"/>
      <c r="H183" s="298" t="s">
        <v>797</v>
      </c>
      <c r="I183" s="298" t="s">
        <v>756</v>
      </c>
      <c r="J183" s="298"/>
      <c r="K183" s="346"/>
    </row>
    <row r="184" s="1" customFormat="1" ht="15" customHeight="1">
      <c r="B184" s="323"/>
      <c r="C184" s="298" t="s">
        <v>785</v>
      </c>
      <c r="D184" s="298"/>
      <c r="E184" s="298"/>
      <c r="F184" s="321" t="s">
        <v>721</v>
      </c>
      <c r="G184" s="298"/>
      <c r="H184" s="298" t="s">
        <v>798</v>
      </c>
      <c r="I184" s="298" t="s">
        <v>756</v>
      </c>
      <c r="J184" s="298"/>
      <c r="K184" s="346"/>
    </row>
    <row r="185" s="1" customFormat="1" ht="15" customHeight="1">
      <c r="B185" s="323"/>
      <c r="C185" s="298" t="s">
        <v>115</v>
      </c>
      <c r="D185" s="298"/>
      <c r="E185" s="298"/>
      <c r="F185" s="321" t="s">
        <v>727</v>
      </c>
      <c r="G185" s="298"/>
      <c r="H185" s="298" t="s">
        <v>799</v>
      </c>
      <c r="I185" s="298" t="s">
        <v>723</v>
      </c>
      <c r="J185" s="298">
        <v>50</v>
      </c>
      <c r="K185" s="346"/>
    </row>
    <row r="186" s="1" customFormat="1" ht="15" customHeight="1">
      <c r="B186" s="323"/>
      <c r="C186" s="298" t="s">
        <v>800</v>
      </c>
      <c r="D186" s="298"/>
      <c r="E186" s="298"/>
      <c r="F186" s="321" t="s">
        <v>727</v>
      </c>
      <c r="G186" s="298"/>
      <c r="H186" s="298" t="s">
        <v>801</v>
      </c>
      <c r="I186" s="298" t="s">
        <v>802</v>
      </c>
      <c r="J186" s="298"/>
      <c r="K186" s="346"/>
    </row>
    <row r="187" s="1" customFormat="1" ht="15" customHeight="1">
      <c r="B187" s="323"/>
      <c r="C187" s="298" t="s">
        <v>803</v>
      </c>
      <c r="D187" s="298"/>
      <c r="E187" s="298"/>
      <c r="F187" s="321" t="s">
        <v>727</v>
      </c>
      <c r="G187" s="298"/>
      <c r="H187" s="298" t="s">
        <v>804</v>
      </c>
      <c r="I187" s="298" t="s">
        <v>802</v>
      </c>
      <c r="J187" s="298"/>
      <c r="K187" s="346"/>
    </row>
    <row r="188" s="1" customFormat="1" ht="15" customHeight="1">
      <c r="B188" s="323"/>
      <c r="C188" s="298" t="s">
        <v>805</v>
      </c>
      <c r="D188" s="298"/>
      <c r="E188" s="298"/>
      <c r="F188" s="321" t="s">
        <v>727</v>
      </c>
      <c r="G188" s="298"/>
      <c r="H188" s="298" t="s">
        <v>806</v>
      </c>
      <c r="I188" s="298" t="s">
        <v>802</v>
      </c>
      <c r="J188" s="298"/>
      <c r="K188" s="346"/>
    </row>
    <row r="189" s="1" customFormat="1" ht="15" customHeight="1">
      <c r="B189" s="323"/>
      <c r="C189" s="359" t="s">
        <v>807</v>
      </c>
      <c r="D189" s="298"/>
      <c r="E189" s="298"/>
      <c r="F189" s="321" t="s">
        <v>727</v>
      </c>
      <c r="G189" s="298"/>
      <c r="H189" s="298" t="s">
        <v>808</v>
      </c>
      <c r="I189" s="298" t="s">
        <v>809</v>
      </c>
      <c r="J189" s="360" t="s">
        <v>810</v>
      </c>
      <c r="K189" s="346"/>
    </row>
    <row r="190" s="18" customFormat="1" ht="15" customHeight="1">
      <c r="B190" s="361"/>
      <c r="C190" s="362" t="s">
        <v>811</v>
      </c>
      <c r="D190" s="363"/>
      <c r="E190" s="363"/>
      <c r="F190" s="364" t="s">
        <v>727</v>
      </c>
      <c r="G190" s="363"/>
      <c r="H190" s="363" t="s">
        <v>812</v>
      </c>
      <c r="I190" s="363" t="s">
        <v>809</v>
      </c>
      <c r="J190" s="365" t="s">
        <v>810</v>
      </c>
      <c r="K190" s="366"/>
    </row>
    <row r="191" s="1" customFormat="1" ht="15" customHeight="1">
      <c r="B191" s="323"/>
      <c r="C191" s="359" t="s">
        <v>45</v>
      </c>
      <c r="D191" s="298"/>
      <c r="E191" s="298"/>
      <c r="F191" s="321" t="s">
        <v>721</v>
      </c>
      <c r="G191" s="298"/>
      <c r="H191" s="295" t="s">
        <v>813</v>
      </c>
      <c r="I191" s="298" t="s">
        <v>814</v>
      </c>
      <c r="J191" s="298"/>
      <c r="K191" s="346"/>
    </row>
    <row r="192" s="1" customFormat="1" ht="15" customHeight="1">
      <c r="B192" s="323"/>
      <c r="C192" s="359" t="s">
        <v>815</v>
      </c>
      <c r="D192" s="298"/>
      <c r="E192" s="298"/>
      <c r="F192" s="321" t="s">
        <v>721</v>
      </c>
      <c r="G192" s="298"/>
      <c r="H192" s="298" t="s">
        <v>816</v>
      </c>
      <c r="I192" s="298" t="s">
        <v>756</v>
      </c>
      <c r="J192" s="298"/>
      <c r="K192" s="346"/>
    </row>
    <row r="193" s="1" customFormat="1" ht="15" customHeight="1">
      <c r="B193" s="323"/>
      <c r="C193" s="359" t="s">
        <v>817</v>
      </c>
      <c r="D193" s="298"/>
      <c r="E193" s="298"/>
      <c r="F193" s="321" t="s">
        <v>721</v>
      </c>
      <c r="G193" s="298"/>
      <c r="H193" s="298" t="s">
        <v>818</v>
      </c>
      <c r="I193" s="298" t="s">
        <v>756</v>
      </c>
      <c r="J193" s="298"/>
      <c r="K193" s="346"/>
    </row>
    <row r="194" s="1" customFormat="1" ht="15" customHeight="1">
      <c r="B194" s="323"/>
      <c r="C194" s="359" t="s">
        <v>819</v>
      </c>
      <c r="D194" s="298"/>
      <c r="E194" s="298"/>
      <c r="F194" s="321" t="s">
        <v>727</v>
      </c>
      <c r="G194" s="298"/>
      <c r="H194" s="298" t="s">
        <v>820</v>
      </c>
      <c r="I194" s="298" t="s">
        <v>756</v>
      </c>
      <c r="J194" s="298"/>
      <c r="K194" s="346"/>
    </row>
    <row r="195" s="1" customFormat="1" ht="15" customHeight="1">
      <c r="B195" s="352"/>
      <c r="C195" s="367"/>
      <c r="D195" s="332"/>
      <c r="E195" s="332"/>
      <c r="F195" s="332"/>
      <c r="G195" s="332"/>
      <c r="H195" s="332"/>
      <c r="I195" s="332"/>
      <c r="J195" s="332"/>
      <c r="K195" s="353"/>
    </row>
    <row r="196" s="1" customFormat="1" ht="18.75" customHeight="1">
      <c r="B196" s="334"/>
      <c r="C196" s="344"/>
      <c r="D196" s="344"/>
      <c r="E196" s="344"/>
      <c r="F196" s="354"/>
      <c r="G196" s="344"/>
      <c r="H196" s="344"/>
      <c r="I196" s="344"/>
      <c r="J196" s="344"/>
      <c r="K196" s="334"/>
    </row>
    <row r="197" s="1" customFormat="1" ht="18.75" customHeight="1">
      <c r="B197" s="334"/>
      <c r="C197" s="344"/>
      <c r="D197" s="344"/>
      <c r="E197" s="344"/>
      <c r="F197" s="354"/>
      <c r="G197" s="344"/>
      <c r="H197" s="344"/>
      <c r="I197" s="344"/>
      <c r="J197" s="344"/>
      <c r="K197" s="334"/>
    </row>
    <row r="198" s="1" customFormat="1" ht="18.75" customHeight="1">
      <c r="B198" s="306"/>
      <c r="C198" s="306"/>
      <c r="D198" s="306"/>
      <c r="E198" s="306"/>
      <c r="F198" s="306"/>
      <c r="G198" s="306"/>
      <c r="H198" s="306"/>
      <c r="I198" s="306"/>
      <c r="J198" s="306"/>
      <c r="K198" s="306"/>
    </row>
    <row r="199" s="1" customFormat="1" ht="13.5">
      <c r="B199" s="285"/>
      <c r="C199" s="286"/>
      <c r="D199" s="286"/>
      <c r="E199" s="286"/>
      <c r="F199" s="286"/>
      <c r="G199" s="286"/>
      <c r="H199" s="286"/>
      <c r="I199" s="286"/>
      <c r="J199" s="286"/>
      <c r="K199" s="287"/>
    </row>
    <row r="200" s="1" customFormat="1" ht="21">
      <c r="B200" s="288"/>
      <c r="C200" s="289" t="s">
        <v>821</v>
      </c>
      <c r="D200" s="289"/>
      <c r="E200" s="289"/>
      <c r="F200" s="289"/>
      <c r="G200" s="289"/>
      <c r="H200" s="289"/>
      <c r="I200" s="289"/>
      <c r="J200" s="289"/>
      <c r="K200" s="290"/>
    </row>
    <row r="201" s="1" customFormat="1" ht="25.5" customHeight="1">
      <c r="B201" s="288"/>
      <c r="C201" s="368" t="s">
        <v>822</v>
      </c>
      <c r="D201" s="368"/>
      <c r="E201" s="368"/>
      <c r="F201" s="368" t="s">
        <v>823</v>
      </c>
      <c r="G201" s="369"/>
      <c r="H201" s="368" t="s">
        <v>824</v>
      </c>
      <c r="I201" s="368"/>
      <c r="J201" s="368"/>
      <c r="K201" s="290"/>
    </row>
    <row r="202" s="1" customFormat="1" ht="5.25" customHeight="1">
      <c r="B202" s="323"/>
      <c r="C202" s="318"/>
      <c r="D202" s="318"/>
      <c r="E202" s="318"/>
      <c r="F202" s="318"/>
      <c r="G202" s="344"/>
      <c r="H202" s="318"/>
      <c r="I202" s="318"/>
      <c r="J202" s="318"/>
      <c r="K202" s="346"/>
    </row>
    <row r="203" s="1" customFormat="1" ht="15" customHeight="1">
      <c r="B203" s="323"/>
      <c r="C203" s="298" t="s">
        <v>814</v>
      </c>
      <c r="D203" s="298"/>
      <c r="E203" s="298"/>
      <c r="F203" s="321" t="s">
        <v>46</v>
      </c>
      <c r="G203" s="298"/>
      <c r="H203" s="298" t="s">
        <v>825</v>
      </c>
      <c r="I203" s="298"/>
      <c r="J203" s="298"/>
      <c r="K203" s="346"/>
    </row>
    <row r="204" s="1" customFormat="1" ht="15" customHeight="1">
      <c r="B204" s="323"/>
      <c r="C204" s="298"/>
      <c r="D204" s="298"/>
      <c r="E204" s="298"/>
      <c r="F204" s="321" t="s">
        <v>47</v>
      </c>
      <c r="G204" s="298"/>
      <c r="H204" s="298" t="s">
        <v>826</v>
      </c>
      <c r="I204" s="298"/>
      <c r="J204" s="298"/>
      <c r="K204" s="346"/>
    </row>
    <row r="205" s="1" customFormat="1" ht="15" customHeight="1">
      <c r="B205" s="323"/>
      <c r="C205" s="298"/>
      <c r="D205" s="298"/>
      <c r="E205" s="298"/>
      <c r="F205" s="321" t="s">
        <v>50</v>
      </c>
      <c r="G205" s="298"/>
      <c r="H205" s="298" t="s">
        <v>827</v>
      </c>
      <c r="I205" s="298"/>
      <c r="J205" s="298"/>
      <c r="K205" s="346"/>
    </row>
    <row r="206" s="1" customFormat="1" ht="15" customHeight="1">
      <c r="B206" s="323"/>
      <c r="C206" s="298"/>
      <c r="D206" s="298"/>
      <c r="E206" s="298"/>
      <c r="F206" s="321" t="s">
        <v>48</v>
      </c>
      <c r="G206" s="298"/>
      <c r="H206" s="298" t="s">
        <v>828</v>
      </c>
      <c r="I206" s="298"/>
      <c r="J206" s="298"/>
      <c r="K206" s="346"/>
    </row>
    <row r="207" s="1" customFormat="1" ht="15" customHeight="1">
      <c r="B207" s="323"/>
      <c r="C207" s="298"/>
      <c r="D207" s="298"/>
      <c r="E207" s="298"/>
      <c r="F207" s="321" t="s">
        <v>49</v>
      </c>
      <c r="G207" s="298"/>
      <c r="H207" s="298" t="s">
        <v>829</v>
      </c>
      <c r="I207" s="298"/>
      <c r="J207" s="298"/>
      <c r="K207" s="346"/>
    </row>
    <row r="208" s="1" customFormat="1" ht="15" customHeight="1">
      <c r="B208" s="323"/>
      <c r="C208" s="298"/>
      <c r="D208" s="298"/>
      <c r="E208" s="298"/>
      <c r="F208" s="321"/>
      <c r="G208" s="298"/>
      <c r="H208" s="298"/>
      <c r="I208" s="298"/>
      <c r="J208" s="298"/>
      <c r="K208" s="346"/>
    </row>
    <row r="209" s="1" customFormat="1" ht="15" customHeight="1">
      <c r="B209" s="323"/>
      <c r="C209" s="298" t="s">
        <v>768</v>
      </c>
      <c r="D209" s="298"/>
      <c r="E209" s="298"/>
      <c r="F209" s="321" t="s">
        <v>82</v>
      </c>
      <c r="G209" s="298"/>
      <c r="H209" s="298" t="s">
        <v>830</v>
      </c>
      <c r="I209" s="298"/>
      <c r="J209" s="298"/>
      <c r="K209" s="346"/>
    </row>
    <row r="210" s="1" customFormat="1" ht="15" customHeight="1">
      <c r="B210" s="323"/>
      <c r="C210" s="298"/>
      <c r="D210" s="298"/>
      <c r="E210" s="298"/>
      <c r="F210" s="321" t="s">
        <v>663</v>
      </c>
      <c r="G210" s="298"/>
      <c r="H210" s="298" t="s">
        <v>664</v>
      </c>
      <c r="I210" s="298"/>
      <c r="J210" s="298"/>
      <c r="K210" s="346"/>
    </row>
    <row r="211" s="1" customFormat="1" ht="15" customHeight="1">
      <c r="B211" s="323"/>
      <c r="C211" s="298"/>
      <c r="D211" s="298"/>
      <c r="E211" s="298"/>
      <c r="F211" s="321" t="s">
        <v>661</v>
      </c>
      <c r="G211" s="298"/>
      <c r="H211" s="298" t="s">
        <v>831</v>
      </c>
      <c r="I211" s="298"/>
      <c r="J211" s="298"/>
      <c r="K211" s="346"/>
    </row>
    <row r="212" s="1" customFormat="1" ht="15" customHeight="1">
      <c r="B212" s="370"/>
      <c r="C212" s="298"/>
      <c r="D212" s="298"/>
      <c r="E212" s="298"/>
      <c r="F212" s="321" t="s">
        <v>665</v>
      </c>
      <c r="G212" s="359"/>
      <c r="H212" s="350" t="s">
        <v>666</v>
      </c>
      <c r="I212" s="350"/>
      <c r="J212" s="350"/>
      <c r="K212" s="371"/>
    </row>
    <row r="213" s="1" customFormat="1" ht="15" customHeight="1">
      <c r="B213" s="370"/>
      <c r="C213" s="298"/>
      <c r="D213" s="298"/>
      <c r="E213" s="298"/>
      <c r="F213" s="321" t="s">
        <v>667</v>
      </c>
      <c r="G213" s="359"/>
      <c r="H213" s="350" t="s">
        <v>832</v>
      </c>
      <c r="I213" s="350"/>
      <c r="J213" s="350"/>
      <c r="K213" s="371"/>
    </row>
    <row r="214" s="1" customFormat="1" ht="15" customHeight="1">
      <c r="B214" s="370"/>
      <c r="C214" s="298"/>
      <c r="D214" s="298"/>
      <c r="E214" s="298"/>
      <c r="F214" s="321"/>
      <c r="G214" s="359"/>
      <c r="H214" s="350"/>
      <c r="I214" s="350"/>
      <c r="J214" s="350"/>
      <c r="K214" s="371"/>
    </row>
    <row r="215" s="1" customFormat="1" ht="15" customHeight="1">
      <c r="B215" s="370"/>
      <c r="C215" s="298" t="s">
        <v>792</v>
      </c>
      <c r="D215" s="298"/>
      <c r="E215" s="298"/>
      <c r="F215" s="321">
        <v>1</v>
      </c>
      <c r="G215" s="359"/>
      <c r="H215" s="350" t="s">
        <v>833</v>
      </c>
      <c r="I215" s="350"/>
      <c r="J215" s="350"/>
      <c r="K215" s="371"/>
    </row>
    <row r="216" s="1" customFormat="1" ht="15" customHeight="1">
      <c r="B216" s="370"/>
      <c r="C216" s="298"/>
      <c r="D216" s="298"/>
      <c r="E216" s="298"/>
      <c r="F216" s="321">
        <v>2</v>
      </c>
      <c r="G216" s="359"/>
      <c r="H216" s="350" t="s">
        <v>834</v>
      </c>
      <c r="I216" s="350"/>
      <c r="J216" s="350"/>
      <c r="K216" s="371"/>
    </row>
    <row r="217" s="1" customFormat="1" ht="15" customHeight="1">
      <c r="B217" s="370"/>
      <c r="C217" s="298"/>
      <c r="D217" s="298"/>
      <c r="E217" s="298"/>
      <c r="F217" s="321">
        <v>3</v>
      </c>
      <c r="G217" s="359"/>
      <c r="H217" s="350" t="s">
        <v>835</v>
      </c>
      <c r="I217" s="350"/>
      <c r="J217" s="350"/>
      <c r="K217" s="371"/>
    </row>
    <row r="218" s="1" customFormat="1" ht="15" customHeight="1">
      <c r="B218" s="370"/>
      <c r="C218" s="298"/>
      <c r="D218" s="298"/>
      <c r="E218" s="298"/>
      <c r="F218" s="321">
        <v>4</v>
      </c>
      <c r="G218" s="359"/>
      <c r="H218" s="350" t="s">
        <v>836</v>
      </c>
      <c r="I218" s="350"/>
      <c r="J218" s="350"/>
      <c r="K218" s="371"/>
    </row>
    <row r="219" s="1" customFormat="1" ht="12.75" customHeight="1">
      <c r="B219" s="372"/>
      <c r="C219" s="373"/>
      <c r="D219" s="373"/>
      <c r="E219" s="373"/>
      <c r="F219" s="373"/>
      <c r="G219" s="373"/>
      <c r="H219" s="373"/>
      <c r="I219" s="373"/>
      <c r="J219" s="373"/>
      <c r="K219" s="374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Lukáš Daněk</dc:creator>
  <cp:lastModifiedBy>Lukáš Daněk</cp:lastModifiedBy>
  <dcterms:created xsi:type="dcterms:W3CDTF">2025-03-28T08:09:00Z</dcterms:created>
  <dcterms:modified xsi:type="dcterms:W3CDTF">2025-03-28T08:09:04Z</dcterms:modified>
</cp:coreProperties>
</file>